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 tabRatio="694"/>
  </bookViews>
  <sheets>
    <sheet name="приложение 1 (доходы)" sheetId="4" r:id="rId1"/>
    <sheet name="приложение № 5 распределение" sheetId="8" r:id="rId2"/>
    <sheet name="№ 6 ведом. клас расходов" sheetId="9" r:id="rId3"/>
    <sheet name="№ 7 по целевым" sheetId="12" r:id="rId4"/>
    <sheet name="№ 8 Свод" sheetId="10" r:id="rId5"/>
    <sheet name="№ 9 " sheetId="11" r:id="rId6"/>
  </sheets>
  <definedNames>
    <definedName name="_xlnm.Print_Area" localSheetId="3">'№ 7 по целевым'!$A$1:$F$60</definedName>
    <definedName name="_xlnm.Print_Area" localSheetId="4">'№ 8 Свод'!$A$1:$E$32</definedName>
  </definedNames>
  <calcPr calcId="162913"/>
</workbook>
</file>

<file path=xl/calcChain.xml><?xml version="1.0" encoding="utf-8"?>
<calcChain xmlns="http://schemas.openxmlformats.org/spreadsheetml/2006/main">
  <c r="D22" i="10" l="1"/>
  <c r="E22" i="10"/>
  <c r="C22" i="10"/>
  <c r="D47" i="8" l="1"/>
  <c r="D64" i="8"/>
  <c r="D41" i="8"/>
  <c r="E51" i="12"/>
  <c r="D60" i="8"/>
  <c r="F22" i="12" l="1"/>
  <c r="F23" i="12"/>
  <c r="F24" i="12"/>
  <c r="F21" i="12"/>
  <c r="I33" i="9"/>
  <c r="I34" i="9"/>
  <c r="I32" i="9"/>
  <c r="I30" i="9"/>
  <c r="E24" i="10" l="1"/>
  <c r="D24" i="10"/>
  <c r="C24" i="10"/>
  <c r="D47" i="12"/>
  <c r="D44" i="8"/>
  <c r="H71" i="9"/>
  <c r="H70" i="9" s="1"/>
  <c r="F58" i="12"/>
  <c r="E58" i="12"/>
  <c r="D58" i="12"/>
  <c r="G72" i="9" l="1"/>
  <c r="H78" i="9"/>
  <c r="H77" i="9" s="1"/>
  <c r="G78" i="9"/>
  <c r="G77" i="9" s="1"/>
  <c r="I78" i="9" l="1"/>
  <c r="I77" i="9"/>
  <c r="E48" i="8"/>
  <c r="D18" i="11" s="1"/>
  <c r="C67" i="8" l="1"/>
  <c r="D46" i="8"/>
  <c r="C46" i="8"/>
  <c r="C44" i="8"/>
  <c r="D51" i="12" l="1"/>
  <c r="G36" i="9" l="1"/>
  <c r="D62" i="8" l="1"/>
  <c r="C25" i="8" l="1"/>
  <c r="E26" i="12" l="1"/>
  <c r="H36" i="9"/>
  <c r="I36" i="9" s="1"/>
  <c r="I35" i="9" s="1"/>
  <c r="G35" i="9"/>
  <c r="D25" i="8"/>
  <c r="E26" i="8"/>
  <c r="E25" i="8" s="1"/>
  <c r="H35" i="9" l="1"/>
  <c r="D40" i="4"/>
  <c r="C40" i="4"/>
  <c r="E41" i="4"/>
  <c r="E40" i="4" s="1"/>
  <c r="E42" i="12" l="1"/>
  <c r="E41" i="12" s="1"/>
  <c r="D42" i="12"/>
  <c r="D41" i="12" s="1"/>
  <c r="E57" i="12"/>
  <c r="D57" i="12"/>
  <c r="F51" i="12"/>
  <c r="D9" i="11" s="1"/>
  <c r="D52" i="12"/>
  <c r="E52" i="12"/>
  <c r="H87" i="9"/>
  <c r="H86" i="9" s="1"/>
  <c r="H85" i="9" s="1"/>
  <c r="G87" i="9"/>
  <c r="G86" i="9" s="1"/>
  <c r="G85" i="9" s="1"/>
  <c r="H68" i="9"/>
  <c r="H67" i="9" s="1"/>
  <c r="H66" i="9" s="1"/>
  <c r="D20" i="10" s="1"/>
  <c r="G68" i="9"/>
  <c r="G67" i="9" s="1"/>
  <c r="G66" i="9" s="1"/>
  <c r="C20" i="10" s="1"/>
  <c r="H40" i="9"/>
  <c r="H39" i="9" s="1"/>
  <c r="H38" i="9" s="1"/>
  <c r="H37" i="9" s="1"/>
  <c r="D14" i="10" s="1"/>
  <c r="G40" i="9"/>
  <c r="G39" i="9" s="1"/>
  <c r="G38" i="9" s="1"/>
  <c r="G37" i="9" s="1"/>
  <c r="C14" i="10" s="1"/>
  <c r="D27" i="8"/>
  <c r="E28" i="8"/>
  <c r="F42" i="12" s="1"/>
  <c r="F41" i="12" s="1"/>
  <c r="E55" i="8"/>
  <c r="E54" i="8" s="1"/>
  <c r="D54" i="8"/>
  <c r="C54" i="8"/>
  <c r="E42" i="8"/>
  <c r="I68" i="9" s="1"/>
  <c r="I67" i="9" s="1"/>
  <c r="I66" i="9" s="1"/>
  <c r="E20" i="10" s="1"/>
  <c r="E41" i="8"/>
  <c r="C41" i="8"/>
  <c r="I40" i="9" l="1"/>
  <c r="I39" i="9" s="1"/>
  <c r="I38" i="9" s="1"/>
  <c r="I37" i="9" s="1"/>
  <c r="E14" i="10" s="1"/>
  <c r="E27" i="8"/>
  <c r="F57" i="12"/>
  <c r="D16" i="11" s="1"/>
  <c r="I87" i="9"/>
  <c r="I86" i="9" s="1"/>
  <c r="I85" i="9" s="1"/>
  <c r="C27" i="8"/>
  <c r="C36" i="4" l="1"/>
  <c r="D56" i="12" l="1"/>
  <c r="E55" i="12"/>
  <c r="D55" i="12"/>
  <c r="E29" i="12"/>
  <c r="D29" i="12"/>
  <c r="G16" i="9" l="1"/>
  <c r="G17" i="9"/>
  <c r="G23" i="9"/>
  <c r="G24" i="9"/>
  <c r="G25" i="9"/>
  <c r="G27" i="9"/>
  <c r="G26" i="9" s="1"/>
  <c r="G30" i="9"/>
  <c r="G29" i="9" s="1"/>
  <c r="G28" i="9" s="1"/>
  <c r="G32" i="9"/>
  <c r="G33" i="9"/>
  <c r="G34" i="9"/>
  <c r="G44" i="9"/>
  <c r="G43" i="9" s="1"/>
  <c r="G42" i="9" s="1"/>
  <c r="G41" i="9" s="1"/>
  <c r="G50" i="9"/>
  <c r="G51" i="9"/>
  <c r="G52" i="9"/>
  <c r="G55" i="9"/>
  <c r="G54" i="9" s="1"/>
  <c r="G53" i="9" s="1"/>
  <c r="G61" i="9"/>
  <c r="G62" i="9"/>
  <c r="G64" i="9"/>
  <c r="G63" i="9" s="1"/>
  <c r="G71" i="9"/>
  <c r="G70" i="9" s="1"/>
  <c r="G69" i="9" s="1"/>
  <c r="G65" i="9" s="1"/>
  <c r="G76" i="9"/>
  <c r="G75" i="9" s="1"/>
  <c r="G74" i="9" s="1"/>
  <c r="G73" i="9" s="1"/>
  <c r="G82" i="9"/>
  <c r="G81" i="9" s="1"/>
  <c r="G83" i="9"/>
  <c r="G91" i="9"/>
  <c r="G94" i="9"/>
  <c r="G97" i="9"/>
  <c r="G96" i="9" s="1"/>
  <c r="G99" i="9"/>
  <c r="G98" i="9" s="1"/>
  <c r="G101" i="9"/>
  <c r="G107" i="9"/>
  <c r="G106" i="9" s="1"/>
  <c r="G105" i="9" s="1"/>
  <c r="G112" i="9"/>
  <c r="G111" i="9" s="1"/>
  <c r="G110" i="9" s="1"/>
  <c r="G109" i="9" s="1"/>
  <c r="G108" i="9" s="1"/>
  <c r="H51" i="9"/>
  <c r="G48" i="9" l="1"/>
  <c r="G92" i="9"/>
  <c r="G93" i="9"/>
  <c r="G89" i="9"/>
  <c r="G88" i="9" s="1"/>
  <c r="G90" i="9"/>
  <c r="G49" i="9"/>
  <c r="G31" i="9"/>
  <c r="G59" i="9"/>
  <c r="G58" i="9" s="1"/>
  <c r="G57" i="9" s="1"/>
  <c r="G56" i="9" s="1"/>
  <c r="G80" i="9"/>
  <c r="C26" i="10" s="1"/>
  <c r="G60" i="9"/>
  <c r="G22" i="9"/>
  <c r="G21" i="9" s="1"/>
  <c r="G15" i="9"/>
  <c r="G14" i="9" s="1"/>
  <c r="G13" i="9" s="1"/>
  <c r="G104" i="9"/>
  <c r="G103" i="9" s="1"/>
  <c r="G102" i="9" s="1"/>
  <c r="H100" i="9"/>
  <c r="C60" i="8"/>
  <c r="G100" i="9" l="1"/>
  <c r="G95" i="9" s="1"/>
  <c r="G84" i="9" s="1"/>
  <c r="C27" i="10" s="1"/>
  <c r="G47" i="9"/>
  <c r="G46" i="9" s="1"/>
  <c r="G45" i="9" s="1"/>
  <c r="E61" i="8"/>
  <c r="E56" i="12"/>
  <c r="H101" i="9"/>
  <c r="G20" i="9"/>
  <c r="G19" i="9" s="1"/>
  <c r="G18" i="9" s="1"/>
  <c r="G12" i="9" s="1"/>
  <c r="D31" i="8"/>
  <c r="C31" i="8"/>
  <c r="E33" i="8"/>
  <c r="G79" i="9" l="1"/>
  <c r="G11" i="9" s="1"/>
  <c r="F29" i="12"/>
  <c r="I51" i="9"/>
  <c r="E60" i="8"/>
  <c r="I100" i="9" s="1"/>
  <c r="F56" i="12"/>
  <c r="D17" i="11" s="1"/>
  <c r="I101" i="9"/>
  <c r="D31" i="4"/>
  <c r="D38" i="4"/>
  <c r="D36" i="4"/>
  <c r="E39" i="4"/>
  <c r="C13" i="10" l="1"/>
  <c r="D35" i="4"/>
  <c r="D30" i="4" s="1"/>
  <c r="E44" i="12"/>
  <c r="E43" i="12" s="1"/>
  <c r="D44" i="12"/>
  <c r="D43" i="12" s="1"/>
  <c r="E54" i="12" l="1"/>
  <c r="D54" i="12"/>
  <c r="E50" i="12"/>
  <c r="D50" i="12"/>
  <c r="E49" i="12"/>
  <c r="D49" i="12"/>
  <c r="E48" i="12"/>
  <c r="D48" i="12"/>
  <c r="E40" i="12"/>
  <c r="E39" i="12" s="1"/>
  <c r="D40" i="12"/>
  <c r="E38" i="12"/>
  <c r="E37" i="12" s="1"/>
  <c r="D38" i="12"/>
  <c r="E36" i="12"/>
  <c r="E35" i="12"/>
  <c r="E34" i="12"/>
  <c r="D36" i="12"/>
  <c r="D35" i="12"/>
  <c r="D34" i="12"/>
  <c r="E32" i="12"/>
  <c r="E31" i="12" s="1"/>
  <c r="D32" i="12"/>
  <c r="E30" i="12"/>
  <c r="E28" i="12"/>
  <c r="D30" i="12"/>
  <c r="D28" i="12"/>
  <c r="E25" i="12"/>
  <c r="F26" i="12"/>
  <c r="E24" i="12"/>
  <c r="D24" i="12"/>
  <c r="E23" i="12"/>
  <c r="E20" i="12"/>
  <c r="D20" i="12"/>
  <c r="D21" i="12"/>
  <c r="D22" i="12"/>
  <c r="D23" i="12"/>
  <c r="E19" i="12"/>
  <c r="E18" i="12"/>
  <c r="E17" i="12"/>
  <c r="D18" i="12"/>
  <c r="D19" i="12"/>
  <c r="D17" i="12"/>
  <c r="E15" i="12"/>
  <c r="D15" i="12"/>
  <c r="E14" i="12"/>
  <c r="D14" i="12"/>
  <c r="D50" i="8"/>
  <c r="C50" i="8"/>
  <c r="E27" i="12" l="1"/>
  <c r="D33" i="12"/>
  <c r="E13" i="12"/>
  <c r="E33" i="12"/>
  <c r="E16" i="12"/>
  <c r="D16" i="12"/>
  <c r="D39" i="12"/>
  <c r="D37" i="12"/>
  <c r="D31" i="12"/>
  <c r="D25" i="12"/>
  <c r="D13" i="12"/>
  <c r="E45" i="12" l="1"/>
  <c r="D27" i="12"/>
  <c r="D45" i="12" s="1"/>
  <c r="D56" i="8" l="1"/>
  <c r="D16" i="8"/>
  <c r="C16" i="8"/>
  <c r="E34" i="4"/>
  <c r="E33" i="4" s="1"/>
  <c r="D33" i="4"/>
  <c r="C33" i="4"/>
  <c r="H34" i="9" l="1"/>
  <c r="E70" i="8"/>
  <c r="E68" i="8"/>
  <c r="F54" i="12" s="1"/>
  <c r="E65" i="8"/>
  <c r="E63" i="8"/>
  <c r="E59" i="8"/>
  <c r="E57" i="8"/>
  <c r="F38" i="12" s="1"/>
  <c r="F37" i="12" s="1"/>
  <c r="E52" i="8"/>
  <c r="F52" i="12" s="1"/>
  <c r="E51" i="8"/>
  <c r="E45" i="8"/>
  <c r="E39" i="8"/>
  <c r="F35" i="12" s="1"/>
  <c r="E40" i="8"/>
  <c r="F36" i="12" s="1"/>
  <c r="E38" i="8"/>
  <c r="F34" i="12" s="1"/>
  <c r="E36" i="8"/>
  <c r="I55" i="9" s="1"/>
  <c r="I54" i="9" s="1"/>
  <c r="I53" i="9" s="1"/>
  <c r="E34" i="8"/>
  <c r="F30" i="12" s="1"/>
  <c r="E32" i="8"/>
  <c r="E30" i="8"/>
  <c r="E18" i="8"/>
  <c r="F18" i="12" s="1"/>
  <c r="E19" i="8"/>
  <c r="E20" i="8"/>
  <c r="E21" i="8"/>
  <c r="E22" i="8"/>
  <c r="E23" i="8"/>
  <c r="E24" i="8"/>
  <c r="E17" i="8"/>
  <c r="E15" i="8"/>
  <c r="E14" i="8"/>
  <c r="E43" i="4"/>
  <c r="E37" i="4"/>
  <c r="E36" i="4" s="1"/>
  <c r="E32" i="4"/>
  <c r="E28" i="4"/>
  <c r="E27" i="4"/>
  <c r="E25" i="4"/>
  <c r="E23" i="4"/>
  <c r="E22" i="4"/>
  <c r="E20" i="4"/>
  <c r="E19" i="4" s="1"/>
  <c r="E18" i="4"/>
  <c r="E17" i="4"/>
  <c r="E15" i="4"/>
  <c r="E13" i="4"/>
  <c r="H112" i="9"/>
  <c r="H111" i="9" s="1"/>
  <c r="H110" i="9" s="1"/>
  <c r="H109" i="9" s="1"/>
  <c r="H107" i="9"/>
  <c r="H106" i="9" s="1"/>
  <c r="H99" i="9"/>
  <c r="H98" i="9" s="1"/>
  <c r="H97" i="9"/>
  <c r="H96" i="9" s="1"/>
  <c r="H94" i="9"/>
  <c r="H91" i="9"/>
  <c r="H83" i="9"/>
  <c r="H82" i="9"/>
  <c r="H81" i="9" s="1"/>
  <c r="H76" i="9"/>
  <c r="H75" i="9" s="1"/>
  <c r="H74" i="9" s="1"/>
  <c r="H73" i="9" s="1"/>
  <c r="H69" i="9"/>
  <c r="H65" i="9" s="1"/>
  <c r="H64" i="9"/>
  <c r="H63" i="9" s="1"/>
  <c r="H62" i="9"/>
  <c r="H61" i="9"/>
  <c r="H55" i="9"/>
  <c r="H54" i="9" s="1"/>
  <c r="H53" i="9" s="1"/>
  <c r="H52" i="9"/>
  <c r="H50" i="9"/>
  <c r="H44" i="9"/>
  <c r="H43" i="9" s="1"/>
  <c r="H42" i="9" s="1"/>
  <c r="H41" i="9" s="1"/>
  <c r="C15" i="10"/>
  <c r="H33" i="9"/>
  <c r="H29" i="9"/>
  <c r="H28" i="9" s="1"/>
  <c r="H27" i="9"/>
  <c r="H26" i="9" s="1"/>
  <c r="H25" i="9"/>
  <c r="H24" i="9"/>
  <c r="H23" i="9"/>
  <c r="H17" i="9"/>
  <c r="H16" i="9"/>
  <c r="C31" i="10"/>
  <c r="C30" i="10" s="1"/>
  <c r="C29" i="10"/>
  <c r="C28" i="10" s="1"/>
  <c r="D69" i="8"/>
  <c r="D67" i="8"/>
  <c r="D66" i="8" s="1"/>
  <c r="D58" i="8"/>
  <c r="E47" i="8"/>
  <c r="D37" i="8"/>
  <c r="D35" i="8"/>
  <c r="D29" i="8"/>
  <c r="D13" i="8"/>
  <c r="C66" i="8"/>
  <c r="C69" i="8"/>
  <c r="C64" i="8"/>
  <c r="C62" i="8"/>
  <c r="C58" i="8"/>
  <c r="C56" i="8"/>
  <c r="C37" i="8"/>
  <c r="C35" i="8"/>
  <c r="C29" i="8"/>
  <c r="C13" i="8"/>
  <c r="D12" i="4"/>
  <c r="D14" i="4"/>
  <c r="D16" i="4"/>
  <c r="D19" i="4"/>
  <c r="D21" i="4"/>
  <c r="D24" i="4"/>
  <c r="D26" i="4"/>
  <c r="D29" i="4"/>
  <c r="C42" i="4"/>
  <c r="C38" i="4"/>
  <c r="C31" i="4"/>
  <c r="C26" i="4"/>
  <c r="C24" i="4"/>
  <c r="C21" i="4"/>
  <c r="C19" i="4"/>
  <c r="C16" i="4"/>
  <c r="C14" i="4"/>
  <c r="C12" i="4"/>
  <c r="I91" i="9"/>
  <c r="I90" i="9" s="1"/>
  <c r="I71" i="9"/>
  <c r="D23" i="10" l="1"/>
  <c r="H72" i="9"/>
  <c r="D14" i="11"/>
  <c r="F55" i="12"/>
  <c r="E46" i="8"/>
  <c r="D12" i="8"/>
  <c r="C12" i="8"/>
  <c r="C53" i="8"/>
  <c r="C49" i="8" s="1"/>
  <c r="E16" i="8"/>
  <c r="D15" i="10"/>
  <c r="D53" i="8"/>
  <c r="D49" i="8" s="1"/>
  <c r="D15" i="11"/>
  <c r="I24" i="9"/>
  <c r="I61" i="9"/>
  <c r="E56" i="8"/>
  <c r="I107" i="9"/>
  <c r="I106" i="9" s="1"/>
  <c r="I104" i="9" s="1"/>
  <c r="I103" i="9" s="1"/>
  <c r="E31" i="8"/>
  <c r="H92" i="9"/>
  <c r="H93" i="9"/>
  <c r="H89" i="9"/>
  <c r="H88" i="9" s="1"/>
  <c r="H90" i="9"/>
  <c r="H105" i="9"/>
  <c r="H104" i="9"/>
  <c r="H103" i="9" s="1"/>
  <c r="D29" i="10" s="1"/>
  <c r="D28" i="10" s="1"/>
  <c r="H15" i="9"/>
  <c r="H14" i="9" s="1"/>
  <c r="H13" i="9" s="1"/>
  <c r="D12" i="10" s="1"/>
  <c r="H60" i="9"/>
  <c r="D31" i="10"/>
  <c r="D30" i="10" s="1"/>
  <c r="H108" i="9"/>
  <c r="H95" i="9"/>
  <c r="H49" i="9"/>
  <c r="H48" i="9" s="1"/>
  <c r="H47" i="9" s="1"/>
  <c r="H46" i="9" s="1"/>
  <c r="H45" i="9" s="1"/>
  <c r="H80" i="9"/>
  <c r="D26" i="10" s="1"/>
  <c r="I64" i="9"/>
  <c r="I63" i="9" s="1"/>
  <c r="I23" i="9"/>
  <c r="F17" i="12"/>
  <c r="I25" i="9"/>
  <c r="F19" i="12"/>
  <c r="I44" i="9"/>
  <c r="F25" i="12"/>
  <c r="F50" i="12"/>
  <c r="D12" i="11" s="1"/>
  <c r="E50" i="8"/>
  <c r="I50" i="9"/>
  <c r="F28" i="12"/>
  <c r="F27" i="12" s="1"/>
  <c r="E35" i="8"/>
  <c r="F32" i="12"/>
  <c r="F31" i="12" s="1"/>
  <c r="I83" i="9"/>
  <c r="I112" i="9"/>
  <c r="F44" i="12"/>
  <c r="F43" i="12" s="1"/>
  <c r="F33" i="12"/>
  <c r="I76" i="9"/>
  <c r="I99" i="9"/>
  <c r="I98" i="9" s="1"/>
  <c r="F49" i="12"/>
  <c r="D11" i="11" s="1"/>
  <c r="I97" i="9"/>
  <c r="I96" i="9" s="1"/>
  <c r="I95" i="9" s="1"/>
  <c r="F48" i="12"/>
  <c r="I29" i="9"/>
  <c r="I28" i="9" s="1"/>
  <c r="E58" i="8"/>
  <c r="F40" i="12"/>
  <c r="F39" i="12" s="1"/>
  <c r="D43" i="8"/>
  <c r="E53" i="12"/>
  <c r="E47" i="12" s="1"/>
  <c r="E44" i="8"/>
  <c r="D53" i="12"/>
  <c r="I27" i="9"/>
  <c r="I26" i="9" s="1"/>
  <c r="F20" i="12"/>
  <c r="I17" i="9"/>
  <c r="F15" i="12"/>
  <c r="I16" i="9"/>
  <c r="I15" i="9" s="1"/>
  <c r="F14" i="12"/>
  <c r="F13" i="12" s="1"/>
  <c r="I82" i="9"/>
  <c r="C21" i="10"/>
  <c r="C19" i="10" s="1"/>
  <c r="H31" i="9"/>
  <c r="D21" i="10"/>
  <c r="D19" i="10" s="1"/>
  <c r="H59" i="9"/>
  <c r="H58" i="9" s="1"/>
  <c r="H57" i="9" s="1"/>
  <c r="E62" i="8"/>
  <c r="C43" i="8"/>
  <c r="E37" i="8"/>
  <c r="E13" i="8"/>
  <c r="E29" i="8"/>
  <c r="E64" i="8"/>
  <c r="I62" i="9"/>
  <c r="I94" i="9"/>
  <c r="I93" i="9" s="1"/>
  <c r="C35" i="4"/>
  <c r="E67" i="8"/>
  <c r="E66" i="8" s="1"/>
  <c r="C16" i="10"/>
  <c r="H22" i="9"/>
  <c r="C12" i="10"/>
  <c r="C23" i="10"/>
  <c r="I52" i="9"/>
  <c r="D11" i="4"/>
  <c r="D44" i="4" s="1"/>
  <c r="C11" i="4"/>
  <c r="D71" i="8" l="1"/>
  <c r="I48" i="9"/>
  <c r="E12" i="8"/>
  <c r="E53" i="8"/>
  <c r="E49" i="8" s="1"/>
  <c r="C30" i="4"/>
  <c r="C29" i="4" s="1"/>
  <c r="C44" i="4" s="1"/>
  <c r="H84" i="9"/>
  <c r="D27" i="10" s="1"/>
  <c r="D25" i="10" s="1"/>
  <c r="C71" i="8"/>
  <c r="I60" i="9"/>
  <c r="D59" i="12"/>
  <c r="D60" i="12" s="1"/>
  <c r="E59" i="12"/>
  <c r="E60" i="12" s="1"/>
  <c r="D10" i="11"/>
  <c r="I31" i="9"/>
  <c r="H102" i="9"/>
  <c r="I49" i="9"/>
  <c r="H20" i="9"/>
  <c r="H19" i="9" s="1"/>
  <c r="I19" i="9" s="1"/>
  <c r="H21" i="9"/>
  <c r="D16" i="10"/>
  <c r="F16" i="12"/>
  <c r="F45" i="12" s="1"/>
  <c r="I22" i="9"/>
  <c r="I81" i="9"/>
  <c r="I80" i="9" s="1"/>
  <c r="E43" i="8"/>
  <c r="F53" i="12"/>
  <c r="F47" i="12" s="1"/>
  <c r="C18" i="10"/>
  <c r="C17" i="10" s="1"/>
  <c r="D18" i="10"/>
  <c r="D17" i="10" s="1"/>
  <c r="H56" i="9"/>
  <c r="C11" i="10"/>
  <c r="I59" i="9"/>
  <c r="I102" i="9"/>
  <c r="E29" i="10"/>
  <c r="E28" i="10" s="1"/>
  <c r="C25" i="10"/>
  <c r="I105" i="9"/>
  <c r="I70" i="9"/>
  <c r="I69" i="9" s="1"/>
  <c r="I65" i="9" s="1"/>
  <c r="H18" i="9" l="1"/>
  <c r="H79" i="9"/>
  <c r="F59" i="12"/>
  <c r="F60" i="12" s="1"/>
  <c r="D13" i="11"/>
  <c r="D19" i="11" s="1"/>
  <c r="I20" i="9"/>
  <c r="I21" i="9"/>
  <c r="E26" i="10"/>
  <c r="C32" i="10"/>
  <c r="E21" i="10"/>
  <c r="E19" i="10" s="1"/>
  <c r="I14" i="9"/>
  <c r="I13" i="9" s="1"/>
  <c r="E12" i="10" s="1"/>
  <c r="I43" i="9"/>
  <c r="I42" i="9" s="1"/>
  <c r="I41" i="9" s="1"/>
  <c r="E15" i="10" s="1"/>
  <c r="I47" i="9"/>
  <c r="I46" i="9" s="1"/>
  <c r="I45" i="9" s="1"/>
  <c r="I58" i="9"/>
  <c r="I57" i="9" s="1"/>
  <c r="I75" i="9"/>
  <c r="I74" i="9" s="1"/>
  <c r="I73" i="9" s="1"/>
  <c r="I72" i="9" s="1"/>
  <c r="I89" i="9"/>
  <c r="I92" i="9"/>
  <c r="I111" i="9"/>
  <c r="I110" i="9" s="1"/>
  <c r="I109" i="9" s="1"/>
  <c r="H12" i="9" l="1"/>
  <c r="I18" i="9"/>
  <c r="E13" i="10" s="1"/>
  <c r="H11" i="9"/>
  <c r="I11" i="9" s="1"/>
  <c r="D13" i="10"/>
  <c r="D11" i="10" s="1"/>
  <c r="D32" i="10" s="1"/>
  <c r="E32" i="10" s="1"/>
  <c r="E16" i="10"/>
  <c r="I12" i="9"/>
  <c r="I108" i="9"/>
  <c r="E31" i="10"/>
  <c r="E30" i="10" s="1"/>
  <c r="I56" i="9"/>
  <c r="E18" i="10"/>
  <c r="E17" i="10" s="1"/>
  <c r="E23" i="10"/>
  <c r="I88" i="9"/>
  <c r="I84" i="9" s="1"/>
  <c r="E69" i="8"/>
  <c r="E71" i="8" l="1"/>
  <c r="E11" i="10"/>
  <c r="E12" i="4"/>
  <c r="E14" i="4"/>
  <c r="E16" i="4"/>
  <c r="E21" i="4"/>
  <c r="E24" i="4"/>
  <c r="E26" i="4"/>
  <c r="E31" i="4"/>
  <c r="E38" i="4"/>
  <c r="E35" i="4" s="1"/>
  <c r="E42" i="4"/>
  <c r="E30" i="4" l="1"/>
  <c r="E29" i="4" s="1"/>
  <c r="E27" i="10"/>
  <c r="E25" i="10" s="1"/>
  <c r="I79" i="9"/>
  <c r="E11" i="4"/>
  <c r="E44" i="4" l="1"/>
</calcChain>
</file>

<file path=xl/sharedStrings.xml><?xml version="1.0" encoding="utf-8"?>
<sst xmlns="http://schemas.openxmlformats.org/spreadsheetml/2006/main" count="997" uniqueCount="366">
  <si>
    <t>ВСЕГО ДОХОДОВ</t>
  </si>
  <si>
    <t>ИНЫЕ МЕЖБЮДЖЕТНЫЕ ТРАНСФЕРТЫ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</si>
  <si>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</si>
  <si>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от других бюджетов бюджетной системы Российской Федерации</t>
  </si>
  <si>
    <t>2 02 03000 00 0000 151</t>
  </si>
  <si>
    <t>Дотации бюджетам субъектов Российской Федерации имуниципальных образований</t>
  </si>
  <si>
    <t>2 02 01000 00 0000 151</t>
  </si>
  <si>
    <t>БЕЗВОЗМЕЗДНЫЕ ПОСТУПЛЕНИЯ ОТ ДРУГИХ БЮДЖЕТОВ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</si>
  <si>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</si>
  <si>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</si>
  <si>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</si>
  <si>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доходы от компенсации затрат поселения</t>
  </si>
  <si>
    <t>1 13 02995 20 0000 130</t>
  </si>
  <si>
    <t>ДОХОДЫ ОТ ОКАЗАНИЯ ПЛАТНЫХ УСЛУГ (РАБОТ) И КОМПЕНСАЦИИ ЗАТРАТ ГОСУДАРСТВА</t>
  </si>
  <si>
    <t>1 13 00000 00 0000 000</t>
  </si>
  <si>
    <t>Плата за негативное воздействие на окружающую среду</t>
  </si>
  <si>
    <t>1 12 01000 01 0000 120</t>
  </si>
  <si>
    <t>ПЛАТЕЖИ ПРИ ПОЛЬЗОВАЕИИ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</si>
  <si>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</si>
  <si>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</si>
  <si>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</si>
  <si>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Земельный налог</t>
  </si>
  <si>
    <t>1 06 06000 00 0000 110</t>
  </si>
  <si>
    <t>Налог на имущество физических лиц</t>
  </si>
  <si>
    <t>1 06 01000 00 0000 110</t>
  </si>
  <si>
    <t>НАЛОГИ НА ИМУЩЕСТВО</t>
  </si>
  <si>
    <t>1 06 00000 00 0000 000</t>
  </si>
  <si>
    <t>Акцизы на нефтепродукты</t>
  </si>
  <si>
    <t>1 03 02200 01 0000 110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</si>
  <si>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</si>
  <si>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</si>
  <si>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</si>
  <si>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</si>
  <si>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</si>
  <si>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</si>
  <si>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</si>
  <si>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>1 00 00000 00 0000 000</t>
  </si>
  <si>
    <t>Наименование дохода</t>
  </si>
  <si>
    <t>Код бюджетной классификации Российской Федерации</t>
  </si>
  <si>
    <t>тыс.руб.</t>
  </si>
  <si>
    <t>рабочего поселка (поселка городского типа) Экимчан</t>
  </si>
  <si>
    <t>ДОХОДЫ БЮДЖЕТА</t>
  </si>
  <si>
    <t>010</t>
  </si>
  <si>
    <t>Наименование</t>
  </si>
  <si>
    <t>Код главы</t>
  </si>
  <si>
    <t>3</t>
  </si>
  <si>
    <t>2</t>
  </si>
  <si>
    <t>1</t>
  </si>
  <si>
    <t>(тыс.руб.)</t>
  </si>
  <si>
    <t>администрации рабочего поселка (пгт) Экимчан</t>
  </si>
  <si>
    <t>Всего расходов по бюджету</t>
  </si>
  <si>
    <t>Прочие межбюджетные трансферты общего характера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</si>
  <si>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</si>
  <si>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</si>
  <si>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</si>
  <si>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1101</t>
  </si>
  <si>
    <t>Физическая культура и спорт</t>
  </si>
  <si>
    <t>1100</t>
  </si>
  <si>
    <t>Благоустройство</t>
  </si>
  <si>
    <t>0503</t>
  </si>
  <si>
    <t>Жилищно-коммунальное хозяйство</t>
  </si>
  <si>
    <t>0500</t>
  </si>
  <si>
    <t>0409</t>
  </si>
  <si>
    <t>Национальная экономика</t>
  </si>
  <si>
    <t>0400</t>
  </si>
  <si>
    <t>Мобилизационная и вневойсковая подготовка</t>
  </si>
  <si>
    <t>0203</t>
  </si>
  <si>
    <t>Национальная оборона</t>
  </si>
  <si>
    <t>0200</t>
  </si>
  <si>
    <t>0113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</si>
  <si>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</si>
  <si>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</si>
  <si>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</si>
  <si>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</si>
  <si>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0102</t>
  </si>
  <si>
    <t>Общегосударственные вопросы</t>
  </si>
  <si>
    <t>0100</t>
  </si>
  <si>
    <t>Приложение № 5</t>
  </si>
  <si>
    <t>Иные межбюджетные трансферты</t>
  </si>
  <si>
    <t>Межбюджетные трансферты</t>
  </si>
  <si>
    <t>111</t>
  </si>
  <si>
    <t>Прочие закупки товаров, работ и услуг для государственных нужд</t>
  </si>
  <si>
    <t>Организация и проведение мероприятий по реализации долгосрочной целевой программы</t>
  </si>
  <si>
    <t>Целевые программы муниципальных образований</t>
  </si>
  <si>
    <t>Прочие расходы на благоустройство</t>
  </si>
  <si>
    <t>Уличное освещение</t>
  </si>
  <si>
    <t>Дорожное хозяйство</t>
  </si>
  <si>
    <t>Дорожное хозяйство (Дорожные фонды)</t>
  </si>
  <si>
    <t>121</t>
  </si>
  <si>
    <t>852</t>
  </si>
  <si>
    <t>851</t>
  </si>
  <si>
    <t>Уплата налога на имущество организаций и земельного налога</t>
  </si>
  <si>
    <t>831</t>
  </si>
  <si>
    <t>Исполнение судебных актов по возмещению вреда</t>
  </si>
  <si>
    <t>Прочие закупки товаров, работ, услуг для государственных нужд</t>
  </si>
  <si>
    <t>Обеспечение деятельности подведомственных учреждений, содержание технических должностей</t>
  </si>
  <si>
    <t>Другие общегосударственные вопросы</t>
  </si>
  <si>
    <t>Резервные средства</t>
  </si>
  <si>
    <t>Резервные фонды местных администраций</t>
  </si>
  <si>
    <t>122</t>
  </si>
  <si>
    <t>Центральный аппарат</t>
  </si>
  <si>
    <t>Руководство и управление в cфере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</si>
  <si>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</si>
  <si>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</si>
  <si>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рабочего поселка (пгт) Экимчан</t>
  </si>
  <si>
    <t>ВР</t>
  </si>
  <si>
    <t>ЦСР</t>
  </si>
  <si>
    <t>ПР</t>
  </si>
  <si>
    <t>РЗ</t>
  </si>
  <si>
    <t>Приложение № 6</t>
  </si>
  <si>
    <t>(тыс.руб)</t>
  </si>
  <si>
    <t>1 13 01995 13 0000 130</t>
  </si>
  <si>
    <t>Приложение №  1</t>
  </si>
  <si>
    <t>1 11 05035 13 0000 120</t>
  </si>
  <si>
    <t>Обеспечение пожарной безопасности</t>
  </si>
  <si>
    <t>Национальная безопасность и правоохранительная деятельность</t>
  </si>
  <si>
    <t>0300</t>
  </si>
  <si>
    <t>0310</t>
  </si>
  <si>
    <t>Прочие работы, услуги</t>
  </si>
  <si>
    <t>Другие вопросы в области социальной политики</t>
  </si>
  <si>
    <t>Физическая культура</t>
  </si>
  <si>
    <t>Программы муниципальных образований</t>
  </si>
  <si>
    <t>Национальная безобасность и правоохранительная деятельность</t>
  </si>
  <si>
    <t>2 02 03003 00 0000 151</t>
  </si>
  <si>
    <t>Субвенции бюджетам на государственную регистрацию актов гражданского состояния</t>
  </si>
  <si>
    <t>1 08 00000 00 0000 000</t>
  </si>
  <si>
    <t>Государственная пошлина</t>
  </si>
  <si>
    <t>Государственная пошлина за совершение нотариальных действий</t>
  </si>
  <si>
    <t>88 8 00 80010</t>
  </si>
  <si>
    <t>Фонд оплаты труда</t>
  </si>
  <si>
    <t>129</t>
  </si>
  <si>
    <t>88 8 00 80040</t>
  </si>
  <si>
    <t>88 8 00 10620</t>
  </si>
  <si>
    <t>88 8 00 80140</t>
  </si>
  <si>
    <t>119</t>
  </si>
  <si>
    <t xml:space="preserve">Фонд оплаты труда казенных учреждений </t>
  </si>
  <si>
    <t xml:space="preserve">Фонд оплаты труда государственных (муниципальных) органов </t>
  </si>
  <si>
    <t>88 8 00 51180</t>
  </si>
  <si>
    <t>04 1 01 10194</t>
  </si>
  <si>
    <t>88 8 00 60001</t>
  </si>
  <si>
    <t>88 8 00 600005</t>
  </si>
  <si>
    <t>01 1 01 10190</t>
  </si>
  <si>
    <t>02 1 01 10192</t>
  </si>
  <si>
    <t>03 1 01 10193</t>
  </si>
  <si>
    <t>05 1 01 10190</t>
  </si>
  <si>
    <t>88 8 00 87040</t>
  </si>
  <si>
    <t>Взносы по обязательному соц. страхованию</t>
  </si>
  <si>
    <t>Иные выплаты персоналу за исключением фонда оплаты труда</t>
  </si>
  <si>
    <t>рабочего поселка (пгт) Экимчан</t>
  </si>
  <si>
    <t xml:space="preserve">Распределение бюджетных ассигнований </t>
  </si>
  <si>
    <t>Ведомственная структура расходов бюджета</t>
  </si>
  <si>
    <t>0100 88 8 00 80000</t>
  </si>
  <si>
    <t>0102 88 8 00 80010</t>
  </si>
  <si>
    <t>Код бюджетной классификации (раздел, подраздел, целевая статья, вид расходов)</t>
  </si>
  <si>
    <t>0102 88 8 00 80010 121</t>
  </si>
  <si>
    <t>0102 88 8 00 80010 129</t>
  </si>
  <si>
    <t>Начисления на оплату труда</t>
  </si>
  <si>
    <t>Центральный апперат</t>
  </si>
  <si>
    <t>0104 88 8 00 80040</t>
  </si>
  <si>
    <t xml:space="preserve">0104 88 8 00 80040 121 </t>
  </si>
  <si>
    <t>0104 88 8 00 80040 122</t>
  </si>
  <si>
    <t>0104 88 8 00 80040 129</t>
  </si>
  <si>
    <t>0104 88 8 00 80040 831</t>
  </si>
  <si>
    <t>0104 88 8 00 80040 851</t>
  </si>
  <si>
    <t>0104 88 8 00 80040 852</t>
  </si>
  <si>
    <t>0111 88 8 00 10620</t>
  </si>
  <si>
    <t>0113 88 8 00 80140 111</t>
  </si>
  <si>
    <t>0113 88 8 00 80140 119</t>
  </si>
  <si>
    <t>Государственная запись актов гражданского состояния</t>
  </si>
  <si>
    <t>0200 88 8 00 51180</t>
  </si>
  <si>
    <t>0100 88 8 00 80140</t>
  </si>
  <si>
    <t>0203 88 8 00 51180 121</t>
  </si>
  <si>
    <t>0203 88 8 00 51180 129</t>
  </si>
  <si>
    <t>0300 04 1 01 10194</t>
  </si>
  <si>
    <t>Национальная экономика (дорожнон хозяйство)</t>
  </si>
  <si>
    <t xml:space="preserve">0502 03 1 01 10193 </t>
  </si>
  <si>
    <t>по разделам, подразделам, целевым статьям (государственным (муниципальным) программам и непрограммным направлениям деятельности), видам расходов классификации расходов</t>
  </si>
  <si>
    <t xml:space="preserve">0503 88 8 00 60001 </t>
  </si>
  <si>
    <t>0503 88 8 00 60005</t>
  </si>
  <si>
    <t>0503 01 1 01 10190</t>
  </si>
  <si>
    <t>0503 02 1 01 10192</t>
  </si>
  <si>
    <t>Муниципальная программа "Об энергосбережении и повышении энергитической эффективности в пгт Экимчан на 2015-2017гг"</t>
  </si>
  <si>
    <t>1101 05 1 01 10190</t>
  </si>
  <si>
    <t>Муниципальная программа "Развитие физической культуры и спорта в пгт Экимчан на 2016-2018гг"</t>
  </si>
  <si>
    <t>0502</t>
  </si>
  <si>
    <t>0104 88 8 00 80040 244</t>
  </si>
  <si>
    <t>0310 04 1 01 10194 244</t>
  </si>
  <si>
    <t>0503 88 8 00 60001 244</t>
  </si>
  <si>
    <t>0503 01 1 01 10190 244</t>
  </si>
  <si>
    <t>0503 02 1 01 10192 244</t>
  </si>
  <si>
    <t>1101 05 1 01 10190 244</t>
  </si>
  <si>
    <t>244</t>
  </si>
  <si>
    <t>0203 88 8 00 51180 244</t>
  </si>
  <si>
    <t>1 11 05013 13 0000 120</t>
  </si>
  <si>
    <t>2 02 03003 13 0000 151</t>
  </si>
  <si>
    <t>Субвенции бюджетам городских поселений на государственную регистрацию актов гражданского состояния</t>
  </si>
  <si>
    <t>0502 05 1 02 87400 244</t>
  </si>
  <si>
    <t>0502 03 1 01 10193 244</t>
  </si>
  <si>
    <t>0503 88 8 00 60005 244</t>
  </si>
  <si>
    <t>1403 88 8 00 87040 540</t>
  </si>
  <si>
    <t xml:space="preserve"> 05 1 02 87400</t>
  </si>
  <si>
    <t>1 08 04000 00 1000 110</t>
  </si>
  <si>
    <t>Изменения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</si>
  <si>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</si>
  <si>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автономных учрежедений)</t>
  </si>
  <si>
    <t>Прочие доходы от оказания платных услуг получателями средств бюджетов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</si>
  <si>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</si>
  <si>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Прочие межбюджетные трансферты, передаваемые бюджетам городских </t>
  </si>
  <si>
    <t>2 02 01001 13 0000 151</t>
  </si>
  <si>
    <t>Дотации бюджетам городских поселений на выравнивание уровня бюджетной обеспеченности</t>
  </si>
  <si>
    <t>0111 88 8 00 10620 870</t>
  </si>
  <si>
    <t>0104 88 8 00 80040 853</t>
  </si>
  <si>
    <t xml:space="preserve">Уплата прочих налогов, сборов </t>
  </si>
  <si>
    <t>Уплата иных платежей</t>
  </si>
  <si>
    <t>853</t>
  </si>
  <si>
    <t>0113 10 6 02 59300</t>
  </si>
  <si>
    <t>0113 10 6 02 59300 244</t>
  </si>
  <si>
    <t>10 6 02 59300</t>
  </si>
  <si>
    <t>870</t>
  </si>
  <si>
    <t>Приложение № 7</t>
  </si>
  <si>
    <t>СВОД РАСХОДОВ БЮДЖЕТА</t>
  </si>
  <si>
    <t>администрации рабочего поселка (пгт)Экимчан</t>
  </si>
  <si>
    <t>по разделам, подразделам государственной функциональной классификации расходов    Российской Федерации</t>
  </si>
  <si>
    <t>Код бюджетной классификации (раздел, подраздел)</t>
  </si>
  <si>
    <t>4</t>
  </si>
  <si>
    <t>5</t>
  </si>
  <si>
    <t>Функционирование высшего должностоного лица субъекта Российской Федерации и муниципального образования</t>
  </si>
  <si>
    <t>Другие общегосударственные расходы</t>
  </si>
  <si>
    <t>Дорожное хозяйство (дорожные фонды)</t>
  </si>
  <si>
    <t>Физическая кульутра</t>
  </si>
  <si>
    <t>Коммунальное хозяйство</t>
  </si>
  <si>
    <t>120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</si>
  <si>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</si>
  <si>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обеспечения государственных (муниципальных) нужд </t>
  </si>
  <si>
    <t>200</t>
  </si>
  <si>
    <t xml:space="preserve">Исполнение судебных актов </t>
  </si>
  <si>
    <t>830</t>
  </si>
  <si>
    <t>Уплата налогов, сборов и иных платежей</t>
  </si>
  <si>
    <t>850</t>
  </si>
  <si>
    <t>Расходы на выплаты персоналу казенных учреждений</t>
  </si>
  <si>
    <t>110</t>
  </si>
  <si>
    <t>Приложение № 8</t>
  </si>
  <si>
    <t>ПЕРЕЧЕНЬ</t>
  </si>
  <si>
    <t>№ п/п</t>
  </si>
  <si>
    <t>Наименование программы</t>
  </si>
  <si>
    <t>Развитие физической культуры и спорта в пгт Экимчан на 2016-2018 годы</t>
  </si>
  <si>
    <t>Итого</t>
  </si>
  <si>
    <t>2 02 02000 00 0000 151</t>
  </si>
  <si>
    <t>Субсидии бюджетам бюджетной системы Российской Федерации (межбюдетные субсидии)</t>
  </si>
  <si>
    <t>Прочие субсидии бюджетам городских поселений</t>
  </si>
  <si>
    <t xml:space="preserve"> </t>
  </si>
  <si>
    <t xml:space="preserve">Фонд оплаты труда 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</si>
  <si>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</si>
  <si>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</si>
  <si>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10 6 02 10190</t>
  </si>
  <si>
    <t>Фонд оплаты труда государственных (муниципальных) органов</t>
  </si>
  <si>
    <t>88 8 00 60005</t>
  </si>
  <si>
    <t>Приложение № 9</t>
  </si>
  <si>
    <t>Реализация государственной политики в области приватизации и управления государственной и муниципальной собственностью</t>
  </si>
  <si>
    <t>Учреждения по обеспечению хозяйственного обслуживания</t>
  </si>
  <si>
    <t>Непрограммые направления</t>
  </si>
  <si>
    <t>Программые направления</t>
  </si>
  <si>
    <t>Итого расходов по непрограммым направлениям</t>
  </si>
  <si>
    <t>Итого расходов по программым направлениям</t>
  </si>
  <si>
    <t>КБК</t>
  </si>
  <si>
    <t>2 02 29999 13 0000 151</t>
  </si>
  <si>
    <t>0113 88 8 00 80140 112</t>
  </si>
  <si>
    <t>0400 06 1 01 10195</t>
  </si>
  <si>
    <t>0409 06 1 01 10195 244</t>
  </si>
  <si>
    <t>Муниципальная программа "Благоустройство территории рабочего поселка (пгт) Экимчан на 2017-2019 года"</t>
  </si>
  <si>
    <t>112</t>
  </si>
  <si>
    <t>07 1 01 10191</t>
  </si>
  <si>
    <t>Муниципальная программа "Развитие физической культуры и спорта в пгт Экимчан на 2016-2018 г"</t>
  </si>
  <si>
    <t>Муниципальная программа "Дорожное хозяйство рабочего ппоселка (пгт) Экимчан на 2017-2019 годы"</t>
  </si>
  <si>
    <t>06 1 01 10195</t>
  </si>
  <si>
    <t>Муниципальная программа "Благоустройство территории рабочего поселка (пгт) Экимчан на 2017-2019 годы"</t>
  </si>
  <si>
    <t>Дорожное хозяйство рабочего поселка (поселка городского типа) Экимчан на 2017-2019 гды</t>
  </si>
  <si>
    <t>Благоустройство территории рабочего поселка (поселка городского типа) Экимчан на 2017-2019 годы</t>
  </si>
  <si>
    <t>100</t>
  </si>
  <si>
    <t>Иные бюджетные ассигнования</t>
  </si>
  <si>
    <t>800</t>
  </si>
  <si>
    <t>500</t>
  </si>
  <si>
    <t xml:space="preserve">0107 88 8 00 80100 244 </t>
  </si>
  <si>
    <t>0309 08 1 01 10196 244</t>
  </si>
  <si>
    <t xml:space="preserve">0309 08 1 01 10196 </t>
  </si>
  <si>
    <t xml:space="preserve">0107 88 8 00 80100 </t>
  </si>
  <si>
    <t xml:space="preserve">0310 04 1 01 10194  </t>
  </si>
  <si>
    <t xml:space="preserve">0503 </t>
  </si>
  <si>
    <t>0503 09 1 01 10197</t>
  </si>
  <si>
    <t>0503 09 1 01 10197 244</t>
  </si>
  <si>
    <t>План 2018</t>
  </si>
  <si>
    <t>0107</t>
  </si>
  <si>
    <t>88 8 00 80100</t>
  </si>
  <si>
    <t>Обеспечение проведения выборов и референдумов</t>
  </si>
  <si>
    <t>0309</t>
  </si>
  <si>
    <t>08 1 01 10196</t>
  </si>
  <si>
    <t>09 1 01 10197</t>
  </si>
  <si>
    <t>08 1 01 10 196</t>
  </si>
  <si>
    <t>07 1 01 10197</t>
  </si>
  <si>
    <t>Целевая программа "Противодействие экстремизму и профилактика терроризма в муниципальном образовании рабочий поселок (пгт) Экимчан на 2017--2019г.г.</t>
  </si>
  <si>
    <t>Целевая программа "Формирование современной городской среды на территории рабочего поселка (пгт) Экимчан на 2018-2022 годы"</t>
  </si>
  <si>
    <t>Прочие расходы</t>
  </si>
  <si>
    <t>ЗАГС</t>
  </si>
  <si>
    <t>Защита населения и территории от чрезвычайных ситуаций природного и техногенного характера, гражданская оборона</t>
  </si>
  <si>
    <t>Противодействие экстремизму и профилактика терроризма в муниципальном образовании рабочий поселок (пгт) Экимчан на 2017--2019г.г.</t>
  </si>
  <si>
    <t>010 0309 0810110196 244</t>
  </si>
  <si>
    <t>Развитие улично- дорожной сети рабочего поселка (пгт) Экимчан на 2018-2020 г.г.</t>
  </si>
  <si>
    <t>010 0503 0110110190 244</t>
  </si>
  <si>
    <t>010 0503 0210110192 244</t>
  </si>
  <si>
    <t>Муниципальная программа "Развитие улично-дорожной сети рабочего поселка (пгт) Экимчан на 2018-2020гг"</t>
  </si>
  <si>
    <t>Об энергосбережении и повышении энергетической эффективности в пгт Экимчан на период 2018-2020 г.г.</t>
  </si>
  <si>
    <t>Реформирование и модернизация жилищно-коммунального хозяйства в пгт Экимчан на 2016-2018гг</t>
  </si>
  <si>
    <t>Муниципальная программа "Развитие и модернизация жилищно-коммунального хозяйства в пгт Экимчан на 2018-2020гг"</t>
  </si>
  <si>
    <t>Пожарная безопасность и защита населения и территории рабочего поселка (пгт) Экимчан на 2018-2020 г.г.</t>
  </si>
  <si>
    <t>010 03100410110194 244</t>
  </si>
  <si>
    <t>010 11010510110190 244</t>
  </si>
  <si>
    <t>010 04090610110195 244</t>
  </si>
  <si>
    <t>010 05030910110197 244</t>
  </si>
  <si>
    <t>010 05030710110191 244</t>
  </si>
  <si>
    <t>0503 07 1 01 10191 244</t>
  </si>
  <si>
    <t>0503 07 1 01 10191</t>
  </si>
  <si>
    <t>Целевая программа "Пожарная безопасность и защита населения и территории рабочего поселка (пгт) Экимчан на 2018-2020 г.г."</t>
  </si>
  <si>
    <t>Муниципальная программа "Пожарная безопасность и защита населения и территории рабочего поселка (пгт) Экимчан на 2018-2020 г.г."</t>
  </si>
  <si>
    <t>Дорожное хозяйство рабочего поселка (поселка городского типа) Экимчан на 2017-2019 годы</t>
  </si>
  <si>
    <t>6</t>
  </si>
  <si>
    <t>7</t>
  </si>
  <si>
    <t>8</t>
  </si>
  <si>
    <t>9</t>
  </si>
  <si>
    <t xml:space="preserve">До изменений </t>
  </si>
  <si>
    <t>Муниципальная программа "Развитие улично- дорожной сети рабочего поселка (пгт) Экимчан на 2018-2020"</t>
  </si>
  <si>
    <t>Муниципальная программа "Об энергосбережении и повышении энергетической эффективности в Экимчан на период 2018-2020"</t>
  </si>
  <si>
    <t>Муниципальная программа "Реформирование и модернизация жилищно-коммунального хозяйства в пгт Экимчан на 2016-2018гг"</t>
  </si>
  <si>
    <t>0104 88 8 00 10620 244</t>
  </si>
  <si>
    <t xml:space="preserve">0104 88 8 00 10620 </t>
  </si>
  <si>
    <t>Резервный фонд администрации</t>
  </si>
  <si>
    <t>010 0502  0510287400 244</t>
  </si>
  <si>
    <t>на 2019 год</t>
  </si>
  <si>
    <t>План с учетом изменений на    2019 год</t>
  </si>
  <si>
    <t>План 2019</t>
  </si>
  <si>
    <t>План с учетом изменений на 2019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</si>
  <si>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рабочего поселка (поселка городского типа) Экимчан на 2019 год </t>
  </si>
  <si>
    <t>План 2019 год</t>
  </si>
  <si>
    <t>План на 2019 год</t>
  </si>
  <si>
    <t xml:space="preserve"> целевых муниципальных программ на 2019 год</t>
  </si>
  <si>
    <t>Предусмотренный объем средств в бюджете на 2019 год</t>
  </si>
  <si>
    <t>0412</t>
  </si>
  <si>
    <t>08 1 01 0194</t>
  </si>
  <si>
    <t>Муниципальная программа "Развитие объектов малого и среднего предпринимательства на 201-2021 гг."</t>
  </si>
  <si>
    <t>10</t>
  </si>
  <si>
    <t>010 04120810110194 244</t>
  </si>
  <si>
    <t>"Развитие объектов малого и среднего предпринимательстра на территории пгт Экимчан в 2019-2021 гг.</t>
  </si>
  <si>
    <t>Муниципальная программа "Развитие объектов малого и среднего предпринимательстра на территории пгт Экимчан в 2019-2021 гг.</t>
  </si>
  <si>
    <t>10 1 01 01194</t>
  </si>
  <si>
    <t>10 1 01 0194</t>
  </si>
  <si>
    <t>0412 10 1 01 01194 244</t>
  </si>
  <si>
    <t>Другие вопросы национальной экономики</t>
  </si>
  <si>
    <t>Целевая программа "Реформирование и модернизация жилищно-коммунального хозяйства в пгт Экимчан на 2019-2021гг"</t>
  </si>
  <si>
    <t>Программа "Развитие физической культуры и спорта в пгт Экимчан на 2019-2021гг"</t>
  </si>
  <si>
    <t>Муниципальная программа "Пожарная безопасность и защита населения и территории рабочего поселка (пгт) Экимчан на 2018-2020гг"</t>
  </si>
  <si>
    <t>2 02 49999 13 0000 150</t>
  </si>
  <si>
    <t>2 02 40000 00 0000 150</t>
  </si>
  <si>
    <t>2 02 29999 13 0000 150</t>
  </si>
  <si>
    <t>2 02 20000 00 0000 150</t>
  </si>
  <si>
    <t>2 02 03015 13 0000 150</t>
  </si>
  <si>
    <t>2 02 03015 00 0000 150</t>
  </si>
  <si>
    <t>к  решению 43-98 от 15.03.2019 "О внесении изменений в решение "О бюджете на 2019 год и плановый период 2020-2021гг № 40-92 от 28.12.2018 г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</si>
</sst>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Alignment="1">
      <alignment vertical="justify" wrapText="1"/>
    </xf>
    <xf numFmtId="2" fontId="1" fillId="0" borderId="0" xfId="1" applyNumberFormat="1"/>
    <xf numFmtId="0" fontId="2" fillId="0" borderId="0" xfId="1" applyFont="1"/>
    <xf numFmtId="0" fontId="4" fillId="0" borderId="0" xfId="0" applyFont="1"/>
    <xf numFmtId="49" fontId="0" fillId="0" borderId="0" xfId="0" applyNumberFormat="1" applyAlignment="1">
      <alignment horizontal="left" vertical="justify" wrapText="1"/>
    </xf>
    <xf numFmtId="0" fontId="0" fillId="0" borderId="0" xfId="0" applyFont="1"/>
    <xf numFmtId="2" fontId="0" fillId="0" borderId="0" xfId="0" applyNumberFormat="1"/>
    <xf numFmtId="0" fontId="1" fillId="0" borderId="0" xfId="1" applyAlignment="1">
      <alignment horizontal="center"/>
    </xf>
    <xf numFmtId="49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justify" wrapText="1"/>
    </xf>
    <xf numFmtId="0" fontId="2" fillId="0" borderId="1" xfId="1" applyNumberFormat="1" applyFont="1" applyBorder="1" applyAlignment="1">
      <alignment horizontal="center" vertical="justify" wrapText="1"/>
    </xf>
    <xf numFmtId="0" fontId="1" fillId="0" borderId="0" xfId="1" applyAlignment="1">
      <alignment horizontal="center" vertical="justify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justify" wrapText="1"/>
    </xf>
    <xf numFmtId="49" fontId="10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left" vertical="justify" wrapText="1"/>
    </xf>
    <xf numFmtId="49" fontId="10" fillId="0" borderId="1" xfId="0" applyNumberFormat="1" applyFont="1" applyBorder="1" applyAlignment="1">
      <alignment horizontal="left" vertical="justify" wrapText="1"/>
    </xf>
    <xf numFmtId="0" fontId="6" fillId="0" borderId="0" xfId="0" applyFont="1" applyAlignment="1">
      <alignment horizontal="center"/>
    </xf>
    <xf numFmtId="49" fontId="10" fillId="0" borderId="1" xfId="0" applyNumberFormat="1" applyFont="1" applyBorder="1" applyAlignment="1">
      <alignment vertical="justify" wrapText="1"/>
    </xf>
    <xf numFmtId="49" fontId="10" fillId="0" borderId="1" xfId="0" applyNumberFormat="1" applyFont="1" applyBorder="1"/>
    <xf numFmtId="49" fontId="2" fillId="0" borderId="1" xfId="0" applyNumberFormat="1" applyFont="1" applyFill="1" applyBorder="1" applyAlignment="1">
      <alignment vertical="justify" wrapText="1"/>
    </xf>
    <xf numFmtId="49" fontId="2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justify"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left"/>
    </xf>
    <xf numFmtId="49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 vertical="justify" wrapText="1"/>
    </xf>
    <xf numFmtId="0" fontId="13" fillId="0" borderId="0" xfId="2" applyFont="1"/>
    <xf numFmtId="0" fontId="12" fillId="0" borderId="0" xfId="0" applyFont="1"/>
    <xf numFmtId="0" fontId="13" fillId="0" borderId="0" xfId="2" applyFont="1" applyAlignment="1">
      <alignment horizontal="left"/>
    </xf>
    <xf numFmtId="0" fontId="13" fillId="0" borderId="4" xfId="3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1" xfId="0" applyNumberFormat="1" applyFont="1" applyBorder="1" applyAlignment="1">
      <alignment vertical="justify" wrapText="1"/>
    </xf>
    <xf numFmtId="49" fontId="7" fillId="0" borderId="1" xfId="0" applyNumberFormat="1" applyFont="1" applyBorder="1"/>
    <xf numFmtId="49" fontId="10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1" xfId="2" applyFont="1" applyBorder="1"/>
    <xf numFmtId="0" fontId="2" fillId="0" borderId="1" xfId="2" applyFont="1" applyBorder="1"/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justify" wrapText="1"/>
    </xf>
    <xf numFmtId="49" fontId="10" fillId="2" borderId="1" xfId="0" applyNumberFormat="1" applyFont="1" applyFill="1" applyBorder="1" applyAlignment="1">
      <alignment horizontal="center" vertical="justify" wrapText="1"/>
    </xf>
    <xf numFmtId="49" fontId="10" fillId="2" borderId="1" xfId="0" applyNumberFormat="1" applyFont="1" applyFill="1" applyBorder="1" applyAlignment="1">
      <alignment horizontal="left" vertical="justify" wrapText="1"/>
    </xf>
    <xf numFmtId="0" fontId="0" fillId="2" borderId="0" xfId="0" applyFill="1"/>
    <xf numFmtId="49" fontId="7" fillId="2" borderId="1" xfId="0" applyNumberFormat="1" applyFont="1" applyFill="1" applyBorder="1" applyAlignment="1">
      <alignment horizontal="center" vertical="justify" wrapText="1"/>
    </xf>
    <xf numFmtId="49" fontId="7" fillId="2" borderId="1" xfId="0" applyNumberFormat="1" applyFont="1" applyFill="1" applyBorder="1" applyAlignment="1">
      <alignment horizontal="left" vertical="justify" wrapText="1"/>
    </xf>
    <xf numFmtId="0" fontId="7" fillId="2" borderId="0" xfId="0" applyFont="1" applyFill="1" applyAlignment="1">
      <alignment horizontal="center" vertical="justify" wrapText="1"/>
    </xf>
    <xf numFmtId="164" fontId="6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justify" wrapText="1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vertical="justify" wrapText="1"/>
    </xf>
    <xf numFmtId="49" fontId="3" fillId="2" borderId="1" xfId="0" applyNumberFormat="1" applyFont="1" applyFill="1" applyBorder="1"/>
    <xf numFmtId="49" fontId="16" fillId="2" borderId="1" xfId="0" applyNumberFormat="1" applyFont="1" applyFill="1" applyBorder="1" applyAlignment="1">
      <alignment horizontal="center" vertical="justify" wrapText="1"/>
    </xf>
    <xf numFmtId="49" fontId="16" fillId="0" borderId="1" xfId="0" applyNumberFormat="1" applyFont="1" applyBorder="1" applyAlignment="1">
      <alignment horizontal="center" vertical="justify" wrapText="1"/>
    </xf>
    <xf numFmtId="0" fontId="6" fillId="0" borderId="0" xfId="0" applyFont="1" applyAlignment="1">
      <alignment horizontal="right"/>
    </xf>
    <xf numFmtId="49" fontId="3" fillId="0" borderId="1" xfId="1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justify" wrapText="1"/>
    </xf>
    <xf numFmtId="165" fontId="0" fillId="2" borderId="0" xfId="0" applyNumberFormat="1" applyFill="1"/>
    <xf numFmtId="166" fontId="7" fillId="2" borderId="1" xfId="0" applyNumberFormat="1" applyFont="1" applyFill="1" applyBorder="1"/>
    <xf numFmtId="166" fontId="10" fillId="2" borderId="1" xfId="0" applyNumberFormat="1" applyFont="1" applyFill="1" applyBorder="1"/>
    <xf numFmtId="166" fontId="10" fillId="0" borderId="1" xfId="0" applyNumberFormat="1" applyFont="1" applyBorder="1"/>
    <xf numFmtId="166" fontId="7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166" fontId="2" fillId="0" borderId="1" xfId="1" applyNumberFormat="1" applyFont="1" applyBorder="1" applyAlignment="1">
      <alignment horizontal="right" vertical="justify" wrapText="1"/>
    </xf>
    <xf numFmtId="166" fontId="2" fillId="0" borderId="1" xfId="1" applyNumberFormat="1" applyFont="1" applyBorder="1" applyAlignment="1">
      <alignment horizontal="right"/>
    </xf>
    <xf numFmtId="166" fontId="2" fillId="0" borderId="1" xfId="1" applyNumberFormat="1" applyFont="1" applyBorder="1" applyAlignment="1">
      <alignment horizontal="right" wrapText="1"/>
    </xf>
    <xf numFmtId="49" fontId="1" fillId="0" borderId="0" xfId="1" applyNumberFormat="1" applyAlignment="1">
      <alignment vertical="justify" wrapText="1"/>
    </xf>
    <xf numFmtId="167" fontId="0" fillId="0" borderId="0" xfId="0" applyNumberFormat="1" applyAlignment="1">
      <alignment horizontal="left" vertical="justify" wrapText="1"/>
    </xf>
    <xf numFmtId="167" fontId="0" fillId="0" borderId="0" xfId="0" applyNumberFormat="1"/>
    <xf numFmtId="166" fontId="2" fillId="0" borderId="1" xfId="0" applyNumberFormat="1" applyFont="1" applyFill="1" applyBorder="1"/>
    <xf numFmtId="166" fontId="3" fillId="0" borderId="1" xfId="0" applyNumberFormat="1" applyFont="1" applyFill="1" applyBorder="1"/>
    <xf numFmtId="166" fontId="3" fillId="2" borderId="1" xfId="0" applyNumberFormat="1" applyFont="1" applyFill="1" applyBorder="1"/>
    <xf numFmtId="166" fontId="2" fillId="2" borderId="1" xfId="0" applyNumberFormat="1" applyFont="1" applyFill="1" applyBorder="1"/>
    <xf numFmtId="166" fontId="3" fillId="0" borderId="1" xfId="2" applyNumberFormat="1" applyFont="1" applyFill="1" applyBorder="1"/>
    <xf numFmtId="166" fontId="7" fillId="0" borderId="0" xfId="0" applyNumberFormat="1" applyFont="1"/>
    <xf numFmtId="166" fontId="0" fillId="0" borderId="0" xfId="0" applyNumberFormat="1"/>
    <xf numFmtId="166" fontId="10" fillId="3" borderId="1" xfId="0" applyNumberFormat="1" applyFont="1" applyFill="1" applyBorder="1"/>
    <xf numFmtId="49" fontId="7" fillId="2" borderId="1" xfId="0" applyNumberFormat="1" applyFont="1" applyFill="1" applyBorder="1" applyAlignment="1">
      <alignment horizontal="center" vertical="justify" wrapText="1"/>
    </xf>
    <xf numFmtId="166" fontId="7" fillId="0" borderId="1" xfId="0" applyNumberFormat="1" applyFont="1" applyFill="1" applyBorder="1"/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justify" wrapText="1"/>
    </xf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right" vertical="center" wrapText="1"/>
    </xf>
    <xf numFmtId="49" fontId="2" fillId="0" borderId="3" xfId="1" applyNumberFormat="1" applyFont="1" applyBorder="1" applyAlignment="1">
      <alignment horizontal="right" wrapText="1"/>
    </xf>
    <xf numFmtId="49" fontId="2" fillId="0" borderId="2" xfId="1" applyNumberFormat="1" applyFont="1" applyBorder="1" applyAlignment="1">
      <alignment horizontal="right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9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justify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justify" wrapText="1"/>
    </xf>
    <xf numFmtId="0" fontId="11" fillId="2" borderId="0" xfId="0" applyFont="1" applyFill="1" applyAlignment="1">
      <alignment horizontal="center" vertical="justify" wrapText="1"/>
    </xf>
    <xf numFmtId="49" fontId="7" fillId="2" borderId="3" xfId="0" applyNumberFormat="1" applyFont="1" applyFill="1" applyBorder="1" applyAlignment="1">
      <alignment horizontal="center" vertical="justify" wrapText="1"/>
    </xf>
    <xf numFmtId="49" fontId="7" fillId="2" borderId="2" xfId="0" applyNumberFormat="1" applyFont="1" applyFill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justify" wrapText="1"/>
    </xf>
    <xf numFmtId="49" fontId="7" fillId="0" borderId="2" xfId="0" applyNumberFormat="1" applyFont="1" applyBorder="1" applyAlignment="1">
      <alignment horizontal="center" vertical="justify" wrapText="1"/>
    </xf>
    <xf numFmtId="49" fontId="10" fillId="0" borderId="5" xfId="0" applyNumberFormat="1" applyFont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 vertical="justify" wrapText="1"/>
    </xf>
    <xf numFmtId="49" fontId="10" fillId="0" borderId="6" xfId="0" applyNumberFormat="1" applyFont="1" applyBorder="1" applyAlignment="1">
      <alignment horizontal="center" vertical="justify" wrapText="1"/>
    </xf>
    <xf numFmtId="49" fontId="10" fillId="0" borderId="7" xfId="0" applyNumberFormat="1" applyFont="1" applyBorder="1" applyAlignment="1">
      <alignment horizontal="center" vertical="justify" wrapText="1"/>
    </xf>
    <xf numFmtId="0" fontId="8" fillId="0" borderId="0" xfId="3" applyFont="1" applyAlignment="1">
      <alignment horizontal="center" wrapText="1"/>
    </xf>
    <xf numFmtId="0" fontId="14" fillId="0" borderId="3" xfId="0" applyFont="1" applyBorder="1" applyAlignment="1">
      <alignment horizontal="justify"/>
    </xf>
    <xf numFmtId="0" fontId="14" fillId="0" borderId="2" xfId="0" applyFont="1" applyBorder="1" applyAlignment="1">
      <alignment horizontal="justify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_расчет источн11 (7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39997558519241921"/>
    <pageSetUpPr fitToPage="1"/>
  </sheetPr>
  <dimension ref="A1:F96"/>
  <sheetViews>
    <sheetView tabSelected="1" workbookViewId="0">
      <selection activeCell="D2" sqref="D2:F2"/>
    </sheetView>
  </sheetViews>
  <sheetFormatPr defaultRowHeight="12.75" x14ac:dyDescent="0.2"/>
  <cols>
    <col min="1" max="1" width="22.7109375" style="1" customWidth="1"/>
    <col min="2" max="2" width="35.7109375" style="1" customWidth="1"/>
    <col min="3" max="3" width="12.7109375" style="1" customWidth="1"/>
    <col min="4" max="4" width="10.42578125" style="1" customWidth="1"/>
    <col min="5" max="5" width="10.7109375" style="1" customWidth="1"/>
    <col min="6" max="16384" width="9.140625" style="1"/>
  </cols>
  <sheetData>
    <row r="1" spans="1:6" ht="12.75" customHeight="1" x14ac:dyDescent="0.25">
      <c r="A1" s="4"/>
      <c r="B1" s="4"/>
      <c r="C1" s="4"/>
      <c r="D1" s="4"/>
      <c r="E1" s="56" t="s">
        <v>112</v>
      </c>
    </row>
    <row r="2" spans="1:6" ht="78" customHeight="1" x14ac:dyDescent="0.2">
      <c r="A2" s="4"/>
      <c r="B2" s="4"/>
      <c r="C2" s="4"/>
      <c r="D2" s="108" t="s">
        <v>365</v>
      </c>
      <c r="E2" s="108"/>
      <c r="F2" s="108"/>
    </row>
    <row r="3" spans="1:6" ht="15" customHeight="1" x14ac:dyDescent="0.25">
      <c r="A3" s="4"/>
      <c r="B3" s="4"/>
      <c r="C3" s="4"/>
      <c r="D3" s="109"/>
      <c r="E3" s="109"/>
      <c r="F3" s="109"/>
    </row>
    <row r="4" spans="1:6" x14ac:dyDescent="0.2">
      <c r="A4" s="4"/>
      <c r="B4" s="4"/>
      <c r="C4" s="4"/>
      <c r="D4" s="4"/>
      <c r="E4" s="4"/>
    </row>
    <row r="5" spans="1:6" ht="14.25" x14ac:dyDescent="0.2">
      <c r="A5" s="110" t="s">
        <v>41</v>
      </c>
      <c r="B5" s="110"/>
      <c r="C5" s="110"/>
      <c r="D5" s="110"/>
      <c r="E5" s="110"/>
    </row>
    <row r="6" spans="1:6" ht="14.25" x14ac:dyDescent="0.2">
      <c r="A6" s="110" t="s">
        <v>40</v>
      </c>
      <c r="B6" s="110"/>
      <c r="C6" s="110"/>
      <c r="D6" s="110"/>
      <c r="E6" s="110"/>
    </row>
    <row r="7" spans="1:6" ht="14.25" x14ac:dyDescent="0.2">
      <c r="A7" s="110" t="s">
        <v>336</v>
      </c>
      <c r="B7" s="110"/>
      <c r="C7" s="110"/>
      <c r="D7" s="110"/>
      <c r="E7" s="110"/>
    </row>
    <row r="8" spans="1:6" x14ac:dyDescent="0.2">
      <c r="A8" s="4"/>
      <c r="B8" s="4"/>
      <c r="C8" s="4"/>
      <c r="D8" s="4"/>
      <c r="E8" s="4" t="s">
        <v>39</v>
      </c>
    </row>
    <row r="9" spans="1:6" ht="12.75" customHeight="1" x14ac:dyDescent="0.2">
      <c r="A9" s="112" t="s">
        <v>38</v>
      </c>
      <c r="B9" s="111" t="s">
        <v>37</v>
      </c>
      <c r="C9" s="115" t="s">
        <v>328</v>
      </c>
      <c r="D9" s="115" t="s">
        <v>202</v>
      </c>
      <c r="E9" s="114" t="s">
        <v>337</v>
      </c>
    </row>
    <row r="10" spans="1:6" ht="36" customHeight="1" x14ac:dyDescent="0.2">
      <c r="A10" s="113"/>
      <c r="B10" s="111"/>
      <c r="C10" s="116"/>
      <c r="D10" s="116"/>
      <c r="E10" s="114"/>
    </row>
    <row r="11" spans="1:6" ht="25.5" x14ac:dyDescent="0.2">
      <c r="A11" s="11" t="s">
        <v>36</v>
      </c>
      <c r="B11" s="10" t="s">
        <v>35</v>
      </c>
      <c r="C11" s="89">
        <f>C12+C14+C16+C21+C24+C26+C19</f>
        <v>5659.1627399999998</v>
      </c>
      <c r="D11" s="89">
        <f>D12+D14+D16+D21+D24+D26+D19</f>
        <v>0</v>
      </c>
      <c r="E11" s="89">
        <f>E12+E14+E16+E21+E24+E26+E19</f>
        <v>5659.1627399999998</v>
      </c>
    </row>
    <row r="12" spans="1:6" x14ac:dyDescent="0.2">
      <c r="A12" s="11" t="s">
        <v>34</v>
      </c>
      <c r="B12" s="10" t="s">
        <v>33</v>
      </c>
      <c r="C12" s="89">
        <f>C13</f>
        <v>4358.2</v>
      </c>
      <c r="D12" s="89">
        <f>D13</f>
        <v>0</v>
      </c>
      <c r="E12" s="89">
        <f>E13</f>
        <v>4358.2</v>
      </c>
    </row>
    <row r="13" spans="1:6" x14ac:dyDescent="0.2">
      <c r="A13" s="12" t="s">
        <v>32</v>
      </c>
      <c r="B13" s="13" t="s">
        <v>31</v>
      </c>
      <c r="C13" s="90">
        <v>4358.2</v>
      </c>
      <c r="D13" s="91">
        <v>0</v>
      </c>
      <c r="E13" s="91">
        <f>C13+D13</f>
        <v>4358.2</v>
      </c>
    </row>
    <row r="14" spans="1:6" ht="51" x14ac:dyDescent="0.2">
      <c r="A14" s="11" t="s">
        <v>30</v>
      </c>
      <c r="B14" s="10" t="s">
        <v>29</v>
      </c>
      <c r="C14" s="89">
        <f>C15</f>
        <v>359.16273999999999</v>
      </c>
      <c r="D14" s="89">
        <f>D15</f>
        <v>0</v>
      </c>
      <c r="E14" s="89">
        <f>E15</f>
        <v>359.16273999999999</v>
      </c>
    </row>
    <row r="15" spans="1:6" x14ac:dyDescent="0.2">
      <c r="A15" s="12" t="s">
        <v>28</v>
      </c>
      <c r="B15" s="13" t="s">
        <v>27</v>
      </c>
      <c r="C15" s="90">
        <v>359.16273999999999</v>
      </c>
      <c r="D15" s="91">
        <v>0</v>
      </c>
      <c r="E15" s="91">
        <f>C15+D15</f>
        <v>359.16273999999999</v>
      </c>
    </row>
    <row r="16" spans="1:6" x14ac:dyDescent="0.2">
      <c r="A16" s="11" t="s">
        <v>26</v>
      </c>
      <c r="B16" s="10" t="s">
        <v>25</v>
      </c>
      <c r="C16" s="89">
        <f>SUM(C17:C18)</f>
        <v>730</v>
      </c>
      <c r="D16" s="89">
        <f>SUM(D17:D18)</f>
        <v>0</v>
      </c>
      <c r="E16" s="89">
        <f>SUM(E17:E18)</f>
        <v>730</v>
      </c>
    </row>
    <row r="17" spans="1:5" x14ac:dyDescent="0.2">
      <c r="A17" s="12" t="s">
        <v>24</v>
      </c>
      <c r="B17" s="13" t="s">
        <v>23</v>
      </c>
      <c r="C17" s="90">
        <v>65</v>
      </c>
      <c r="D17" s="91">
        <v>0</v>
      </c>
      <c r="E17" s="91">
        <f>C17+D17</f>
        <v>65</v>
      </c>
    </row>
    <row r="18" spans="1:5" x14ac:dyDescent="0.2">
      <c r="A18" s="12" t="s">
        <v>22</v>
      </c>
      <c r="B18" s="13" t="s">
        <v>21</v>
      </c>
      <c r="C18" s="90">
        <v>665</v>
      </c>
      <c r="D18" s="91">
        <v>0</v>
      </c>
      <c r="E18" s="91">
        <f>C18+D18</f>
        <v>665</v>
      </c>
    </row>
    <row r="19" spans="1:5" x14ac:dyDescent="0.2">
      <c r="A19" s="38" t="s">
        <v>125</v>
      </c>
      <c r="B19" s="37" t="s">
        <v>126</v>
      </c>
      <c r="C19" s="89">
        <f>C20</f>
        <v>23</v>
      </c>
      <c r="D19" s="89">
        <f>D20</f>
        <v>0</v>
      </c>
      <c r="E19" s="89">
        <f>E20</f>
        <v>23</v>
      </c>
    </row>
    <row r="20" spans="1:5" ht="25.5" x14ac:dyDescent="0.2">
      <c r="A20" s="12" t="s">
        <v>201</v>
      </c>
      <c r="B20" s="13" t="s">
        <v>127</v>
      </c>
      <c r="C20" s="92">
        <v>23</v>
      </c>
      <c r="D20" s="91">
        <v>0</v>
      </c>
      <c r="E20" s="91">
        <f>C20+D20</f>
        <v>23</v>
      </c>
    </row>
    <row r="21" spans="1:5" ht="63.75" x14ac:dyDescent="0.2">
      <c r="A21" s="36" t="s">
        <v>20</v>
      </c>
      <c r="B21" s="10" t="s">
        <v>19</v>
      </c>
      <c r="C21" s="89">
        <f>SUM(C22:C23)</f>
        <v>176.8</v>
      </c>
      <c r="D21" s="89">
        <f>SUM(D22:D23)</f>
        <v>0</v>
      </c>
      <c r="E21" s="89">
        <f>SUM(E22:E23)</f>
        <v>176.8</v>
      </c>
    </row>
    <row r="22" spans="1:5" ht="108.75" customHeight="1" x14ac:dyDescent="0.2">
      <c r="A22" s="12" t="s">
        <v>193</v>
      </c>
      <c r="B22" s="14" t="s">
        <v>203</v>
      </c>
      <c r="C22" s="91">
        <v>176.8</v>
      </c>
      <c r="D22" s="91">
        <v>0</v>
      </c>
      <c r="E22" s="91">
        <f>C22+D22</f>
        <v>176.8</v>
      </c>
    </row>
    <row r="23" spans="1:5" ht="76.5" hidden="1" x14ac:dyDescent="0.2">
      <c r="A23" s="12" t="s">
        <v>113</v>
      </c>
      <c r="B23" s="14" t="s">
        <v>204</v>
      </c>
      <c r="C23" s="91">
        <v>0</v>
      </c>
      <c r="D23" s="91">
        <v>0</v>
      </c>
      <c r="E23" s="91">
        <f>C23+D23</f>
        <v>0</v>
      </c>
    </row>
    <row r="24" spans="1:5" ht="25.5" hidden="1" x14ac:dyDescent="0.2">
      <c r="A24" s="11" t="s">
        <v>18</v>
      </c>
      <c r="B24" s="10" t="s">
        <v>17</v>
      </c>
      <c r="C24" s="89">
        <f>C25</f>
        <v>0</v>
      </c>
      <c r="D24" s="89">
        <f>D25</f>
        <v>0</v>
      </c>
      <c r="E24" s="89">
        <f>E25</f>
        <v>0</v>
      </c>
    </row>
    <row r="25" spans="1:5" ht="25.5" hidden="1" x14ac:dyDescent="0.2">
      <c r="A25" s="12" t="s">
        <v>16</v>
      </c>
      <c r="B25" s="13" t="s">
        <v>15</v>
      </c>
      <c r="C25" s="91">
        <v>0</v>
      </c>
      <c r="D25" s="91">
        <v>0</v>
      </c>
      <c r="E25" s="91">
        <f>C25+D25</f>
        <v>0</v>
      </c>
    </row>
    <row r="26" spans="1:5" ht="38.25" x14ac:dyDescent="0.2">
      <c r="A26" s="11" t="s">
        <v>14</v>
      </c>
      <c r="B26" s="10" t="s">
        <v>13</v>
      </c>
      <c r="C26" s="89">
        <f>SUM(C27:C28)</f>
        <v>12</v>
      </c>
      <c r="D26" s="89">
        <f>SUM(D27:D28)</f>
        <v>0</v>
      </c>
      <c r="E26" s="89">
        <f>SUM(E27:E28)</f>
        <v>12</v>
      </c>
    </row>
    <row r="27" spans="1:5" ht="38.25" x14ac:dyDescent="0.2">
      <c r="A27" s="12" t="s">
        <v>111</v>
      </c>
      <c r="B27" s="13" t="s">
        <v>205</v>
      </c>
      <c r="C27" s="91">
        <v>12</v>
      </c>
      <c r="D27" s="91">
        <v>0</v>
      </c>
      <c r="E27" s="91">
        <f>C27+D27</f>
        <v>12</v>
      </c>
    </row>
    <row r="28" spans="1:5" ht="25.5" x14ac:dyDescent="0.2">
      <c r="A28" s="12" t="s">
        <v>12</v>
      </c>
      <c r="B28" s="13" t="s">
        <v>11</v>
      </c>
      <c r="C28" s="89">
        <v>0</v>
      </c>
      <c r="D28" s="91">
        <v>0</v>
      </c>
      <c r="E28" s="91">
        <f>C28+D28</f>
        <v>0</v>
      </c>
    </row>
    <row r="29" spans="1:5" x14ac:dyDescent="0.2">
      <c r="A29" s="11" t="s">
        <v>10</v>
      </c>
      <c r="B29" s="10" t="s">
        <v>9</v>
      </c>
      <c r="C29" s="89">
        <f>C30</f>
        <v>1472.32</v>
      </c>
      <c r="D29" s="89">
        <f>D30</f>
        <v>588.64384000000007</v>
      </c>
      <c r="E29" s="89">
        <f t="shared" ref="E29" si="0">E30</f>
        <v>2060.9638399999999</v>
      </c>
    </row>
    <row r="30" spans="1:5" ht="51" x14ac:dyDescent="0.2">
      <c r="A30" s="11" t="s">
        <v>8</v>
      </c>
      <c r="B30" s="10" t="s">
        <v>7</v>
      </c>
      <c r="C30" s="89">
        <f>C31+C35+C42+C40</f>
        <v>1472.32</v>
      </c>
      <c r="D30" s="89">
        <f t="shared" ref="D30:E30" si="1">D31+D35+D42+D40</f>
        <v>588.64384000000007</v>
      </c>
      <c r="E30" s="89">
        <f t="shared" si="1"/>
        <v>2060.9638399999999</v>
      </c>
    </row>
    <row r="31" spans="1:5" ht="38.25" x14ac:dyDescent="0.2">
      <c r="A31" s="11" t="s">
        <v>6</v>
      </c>
      <c r="B31" s="10" t="s">
        <v>5</v>
      </c>
      <c r="C31" s="89">
        <f>C32</f>
        <v>851.29</v>
      </c>
      <c r="D31" s="89">
        <f>D32</f>
        <v>0</v>
      </c>
      <c r="E31" s="89">
        <f>E32</f>
        <v>851.29</v>
      </c>
    </row>
    <row r="32" spans="1:5" ht="38.25" x14ac:dyDescent="0.2">
      <c r="A32" s="12" t="s">
        <v>208</v>
      </c>
      <c r="B32" s="13" t="s">
        <v>209</v>
      </c>
      <c r="C32" s="91">
        <v>851.29</v>
      </c>
      <c r="D32" s="91">
        <v>0</v>
      </c>
      <c r="E32" s="91">
        <f>C32+D32</f>
        <v>851.29</v>
      </c>
    </row>
    <row r="33" spans="1:5" ht="38.25" x14ac:dyDescent="0.2">
      <c r="A33" s="38" t="s">
        <v>247</v>
      </c>
      <c r="B33" s="37" t="s">
        <v>248</v>
      </c>
      <c r="C33" s="89">
        <f>C34</f>
        <v>0</v>
      </c>
      <c r="D33" s="89">
        <f>D34</f>
        <v>0</v>
      </c>
      <c r="E33" s="89">
        <f>E34</f>
        <v>0</v>
      </c>
    </row>
    <row r="34" spans="1:5" ht="25.5" x14ac:dyDescent="0.2">
      <c r="A34" s="12" t="s">
        <v>265</v>
      </c>
      <c r="B34" s="13" t="s">
        <v>249</v>
      </c>
      <c r="C34" s="91">
        <v>0</v>
      </c>
      <c r="D34" s="91">
        <v>0</v>
      </c>
      <c r="E34" s="91">
        <f>C34+D34</f>
        <v>0</v>
      </c>
    </row>
    <row r="35" spans="1:5" ht="38.25" x14ac:dyDescent="0.2">
      <c r="A35" s="11" t="s">
        <v>4</v>
      </c>
      <c r="B35" s="10" t="s">
        <v>3</v>
      </c>
      <c r="C35" s="89">
        <f>C38+C36</f>
        <v>129</v>
      </c>
      <c r="D35" s="89">
        <f>D36+D38</f>
        <v>-4.1599999999999996E-3</v>
      </c>
      <c r="E35" s="89">
        <f>E38+E36</f>
        <v>128.99583999999999</v>
      </c>
    </row>
    <row r="36" spans="1:5" ht="38.25" x14ac:dyDescent="0.2">
      <c r="A36" s="35" t="s">
        <v>123</v>
      </c>
      <c r="B36" s="34" t="s">
        <v>124</v>
      </c>
      <c r="C36" s="89">
        <f>C37</f>
        <v>18.899999999999999</v>
      </c>
      <c r="D36" s="89">
        <f>D37</f>
        <v>-4.1599999999999996E-3</v>
      </c>
      <c r="E36" s="89">
        <f>E37</f>
        <v>18.89584</v>
      </c>
    </row>
    <row r="37" spans="1:5" ht="51" x14ac:dyDescent="0.2">
      <c r="A37" s="12" t="s">
        <v>194</v>
      </c>
      <c r="B37" s="13" t="s">
        <v>195</v>
      </c>
      <c r="C37" s="91">
        <v>18.899999999999999</v>
      </c>
      <c r="D37" s="91">
        <v>-4.1599999999999996E-3</v>
      </c>
      <c r="E37" s="91">
        <f>C37+D37</f>
        <v>18.89584</v>
      </c>
    </row>
    <row r="38" spans="1:5" ht="51" x14ac:dyDescent="0.2">
      <c r="A38" s="11" t="s">
        <v>364</v>
      </c>
      <c r="B38" s="10" t="s">
        <v>2</v>
      </c>
      <c r="C38" s="89">
        <f t="shared" ref="C38:E38" si="2">C39</f>
        <v>110.1</v>
      </c>
      <c r="D38" s="89">
        <f>D39</f>
        <v>0</v>
      </c>
      <c r="E38" s="89">
        <f t="shared" si="2"/>
        <v>110.1</v>
      </c>
    </row>
    <row r="39" spans="1:5" ht="51" x14ac:dyDescent="0.2">
      <c r="A39" s="12" t="s">
        <v>363</v>
      </c>
      <c r="B39" s="13" t="s">
        <v>206</v>
      </c>
      <c r="C39" s="91">
        <v>110.1</v>
      </c>
      <c r="D39" s="91">
        <v>0</v>
      </c>
      <c r="E39" s="91">
        <f>C39+D39</f>
        <v>110.1</v>
      </c>
    </row>
    <row r="40" spans="1:5" ht="25.5" x14ac:dyDescent="0.2">
      <c r="A40" s="38" t="s">
        <v>362</v>
      </c>
      <c r="B40" s="81" t="s">
        <v>1</v>
      </c>
      <c r="C40" s="89">
        <f>C41</f>
        <v>0</v>
      </c>
      <c r="D40" s="89">
        <f t="shared" ref="D40:E40" si="3">D41</f>
        <v>588.64800000000002</v>
      </c>
      <c r="E40" s="89">
        <f t="shared" si="3"/>
        <v>588.64800000000002</v>
      </c>
    </row>
    <row r="41" spans="1:5" ht="25.5" x14ac:dyDescent="0.2">
      <c r="A41" s="12" t="s">
        <v>361</v>
      </c>
      <c r="B41" s="13" t="s">
        <v>207</v>
      </c>
      <c r="C41" s="91">
        <v>0</v>
      </c>
      <c r="D41" s="91">
        <v>588.64800000000002</v>
      </c>
      <c r="E41" s="91">
        <f>C41+D41</f>
        <v>588.64800000000002</v>
      </c>
    </row>
    <row r="42" spans="1:5" ht="25.5" x14ac:dyDescent="0.2">
      <c r="A42" s="11" t="s">
        <v>360</v>
      </c>
      <c r="B42" s="10" t="s">
        <v>1</v>
      </c>
      <c r="C42" s="89">
        <f>C43</f>
        <v>492.03</v>
      </c>
      <c r="D42" s="89">
        <v>0</v>
      </c>
      <c r="E42" s="89">
        <f>E43</f>
        <v>492.03</v>
      </c>
    </row>
    <row r="43" spans="1:5" ht="25.5" x14ac:dyDescent="0.2">
      <c r="A43" s="12" t="s">
        <v>359</v>
      </c>
      <c r="B43" s="13" t="s">
        <v>207</v>
      </c>
      <c r="C43" s="91">
        <v>492.03</v>
      </c>
      <c r="D43" s="91">
        <v>0</v>
      </c>
      <c r="E43" s="91">
        <f>C43+D43</f>
        <v>492.03</v>
      </c>
    </row>
    <row r="44" spans="1:5" x14ac:dyDescent="0.2">
      <c r="A44" s="11" t="s">
        <v>0</v>
      </c>
      <c r="B44" s="10"/>
      <c r="C44" s="89">
        <f>C29+C11</f>
        <v>7131.4827399999995</v>
      </c>
      <c r="D44" s="89">
        <f>D29+D11</f>
        <v>588.64384000000007</v>
      </c>
      <c r="E44" s="89">
        <f>E29+E11</f>
        <v>7720.1265800000001</v>
      </c>
    </row>
    <row r="45" spans="1:5" x14ac:dyDescent="0.2">
      <c r="A45" s="9"/>
      <c r="B45" s="15"/>
      <c r="C45" s="15"/>
      <c r="D45" s="15"/>
      <c r="E45" s="3"/>
    </row>
    <row r="46" spans="1:5" x14ac:dyDescent="0.2">
      <c r="B46" s="2"/>
      <c r="C46" s="2"/>
      <c r="D46" s="2"/>
      <c r="E46" s="3"/>
    </row>
    <row r="47" spans="1:5" ht="15" x14ac:dyDescent="0.2">
      <c r="B47" s="2"/>
      <c r="C47" s="2"/>
      <c r="D47" s="6"/>
      <c r="E47" s="3"/>
    </row>
    <row r="48" spans="1:5" x14ac:dyDescent="0.2">
      <c r="B48" s="2"/>
      <c r="C48" s="2"/>
      <c r="D48" s="2"/>
    </row>
    <row r="49" spans="2:4" x14ac:dyDescent="0.2">
      <c r="B49" s="2"/>
      <c r="C49" s="2"/>
      <c r="D49" s="93"/>
    </row>
    <row r="50" spans="2:4" x14ac:dyDescent="0.2">
      <c r="B50" s="2"/>
      <c r="C50" s="2"/>
      <c r="D50" s="2"/>
    </row>
    <row r="51" spans="2:4" x14ac:dyDescent="0.2">
      <c r="B51" s="2"/>
      <c r="C51" s="2"/>
      <c r="D51" s="2"/>
    </row>
    <row r="52" spans="2:4" x14ac:dyDescent="0.2">
      <c r="B52" s="2"/>
      <c r="C52" s="2"/>
      <c r="D52" s="2"/>
    </row>
    <row r="53" spans="2:4" x14ac:dyDescent="0.2">
      <c r="B53" s="2"/>
      <c r="C53" s="2"/>
      <c r="D53" s="2"/>
    </row>
    <row r="54" spans="2:4" x14ac:dyDescent="0.2">
      <c r="B54" s="2"/>
      <c r="C54" s="2"/>
      <c r="D54" s="2"/>
    </row>
    <row r="55" spans="2:4" x14ac:dyDescent="0.2">
      <c r="B55" s="2"/>
      <c r="C55" s="2"/>
      <c r="D55" s="2"/>
    </row>
    <row r="56" spans="2:4" x14ac:dyDescent="0.2">
      <c r="B56" s="2"/>
      <c r="C56" s="2"/>
      <c r="D56" s="2"/>
    </row>
    <row r="57" spans="2:4" x14ac:dyDescent="0.2">
      <c r="B57" s="2"/>
      <c r="C57" s="2"/>
      <c r="D57" s="2"/>
    </row>
    <row r="58" spans="2:4" x14ac:dyDescent="0.2">
      <c r="B58" s="2"/>
      <c r="C58" s="2"/>
      <c r="D58" s="2"/>
    </row>
    <row r="59" spans="2:4" x14ac:dyDescent="0.2">
      <c r="B59" s="2"/>
      <c r="C59" s="2"/>
      <c r="D59" s="2"/>
    </row>
    <row r="60" spans="2:4" x14ac:dyDescent="0.2">
      <c r="B60" s="2"/>
      <c r="C60" s="2"/>
      <c r="D60" s="2"/>
    </row>
    <row r="61" spans="2:4" x14ac:dyDescent="0.2">
      <c r="B61" s="2"/>
      <c r="C61" s="2"/>
      <c r="D61" s="2"/>
    </row>
    <row r="62" spans="2:4" x14ac:dyDescent="0.2">
      <c r="B62" s="2"/>
      <c r="C62" s="2"/>
      <c r="D62" s="2"/>
    </row>
    <row r="63" spans="2:4" x14ac:dyDescent="0.2">
      <c r="B63" s="2"/>
      <c r="C63" s="2"/>
      <c r="D63" s="2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  <row r="72" spans="2:4" x14ac:dyDescent="0.2">
      <c r="B72" s="2"/>
      <c r="C72" s="2"/>
      <c r="D72" s="2"/>
    </row>
    <row r="73" spans="2:4" x14ac:dyDescent="0.2">
      <c r="B73" s="2"/>
      <c r="C73" s="2"/>
      <c r="D73" s="2"/>
    </row>
    <row r="74" spans="2:4" x14ac:dyDescent="0.2">
      <c r="B74" s="2"/>
      <c r="C74" s="2"/>
      <c r="D74" s="2"/>
    </row>
    <row r="75" spans="2:4" x14ac:dyDescent="0.2">
      <c r="B75" s="2"/>
      <c r="C75" s="2"/>
      <c r="D75" s="2"/>
    </row>
    <row r="76" spans="2:4" x14ac:dyDescent="0.2">
      <c r="B76" s="2"/>
      <c r="C76" s="2"/>
      <c r="D76" s="2"/>
    </row>
    <row r="77" spans="2:4" x14ac:dyDescent="0.2">
      <c r="B77" s="2"/>
      <c r="C77" s="2"/>
      <c r="D77" s="2"/>
    </row>
    <row r="78" spans="2:4" x14ac:dyDescent="0.2">
      <c r="B78" s="2"/>
      <c r="C78" s="2"/>
      <c r="D78" s="2"/>
    </row>
    <row r="79" spans="2:4" x14ac:dyDescent="0.2">
      <c r="B79" s="2"/>
      <c r="C79" s="2"/>
      <c r="D79" s="2"/>
    </row>
    <row r="80" spans="2:4" x14ac:dyDescent="0.2">
      <c r="B80" s="2"/>
      <c r="C80" s="2"/>
      <c r="D80" s="2"/>
    </row>
    <row r="81" spans="2:4" x14ac:dyDescent="0.2">
      <c r="B81" s="2"/>
      <c r="C81" s="2"/>
      <c r="D81" s="2"/>
    </row>
    <row r="82" spans="2:4" x14ac:dyDescent="0.2">
      <c r="B82" s="2"/>
      <c r="C82" s="2"/>
      <c r="D82" s="2"/>
    </row>
    <row r="83" spans="2:4" x14ac:dyDescent="0.2">
      <c r="B83" s="2"/>
      <c r="C83" s="2"/>
      <c r="D83" s="2"/>
    </row>
    <row r="84" spans="2:4" x14ac:dyDescent="0.2">
      <c r="B84" s="2"/>
      <c r="C84" s="2"/>
      <c r="D84" s="2"/>
    </row>
    <row r="85" spans="2:4" x14ac:dyDescent="0.2">
      <c r="B85" s="2"/>
      <c r="C85" s="2"/>
      <c r="D85" s="2"/>
    </row>
    <row r="86" spans="2:4" x14ac:dyDescent="0.2">
      <c r="B86" s="2"/>
      <c r="C86" s="2"/>
      <c r="D86" s="2"/>
    </row>
    <row r="87" spans="2:4" x14ac:dyDescent="0.2">
      <c r="B87" s="2"/>
      <c r="C87" s="2"/>
      <c r="D87" s="2"/>
    </row>
    <row r="88" spans="2:4" x14ac:dyDescent="0.2">
      <c r="B88" s="2"/>
      <c r="C88" s="2"/>
      <c r="D88" s="2"/>
    </row>
    <row r="89" spans="2:4" x14ac:dyDescent="0.2">
      <c r="B89" s="2"/>
      <c r="C89" s="2"/>
      <c r="D89" s="2"/>
    </row>
    <row r="90" spans="2:4" x14ac:dyDescent="0.2">
      <c r="B90" s="2"/>
      <c r="C90" s="2"/>
      <c r="D90" s="2"/>
    </row>
    <row r="91" spans="2:4" x14ac:dyDescent="0.2">
      <c r="B91" s="2"/>
      <c r="C91" s="2"/>
      <c r="D91" s="2"/>
    </row>
    <row r="92" spans="2:4" x14ac:dyDescent="0.2">
      <c r="B92" s="2"/>
      <c r="C92" s="2"/>
      <c r="D92" s="2"/>
    </row>
    <row r="93" spans="2:4" x14ac:dyDescent="0.2">
      <c r="B93" s="2"/>
      <c r="C93" s="2"/>
      <c r="D93" s="2"/>
    </row>
    <row r="94" spans="2:4" x14ac:dyDescent="0.2">
      <c r="B94" s="2"/>
      <c r="C94" s="2"/>
      <c r="D94" s="2"/>
    </row>
    <row r="95" spans="2:4" x14ac:dyDescent="0.2">
      <c r="B95" s="2"/>
      <c r="C95" s="2"/>
      <c r="D95" s="2"/>
    </row>
    <row r="96" spans="2:4" x14ac:dyDescent="0.2">
      <c r="B96" s="2"/>
      <c r="C96" s="2"/>
      <c r="D96" s="2"/>
    </row>
  </sheetData>
  <mergeCells count="10">
    <mergeCell ref="D2:F2"/>
    <mergeCell ref="D3:F3"/>
    <mergeCell ref="A5:E5"/>
    <mergeCell ref="A7:E7"/>
    <mergeCell ref="B9:B10"/>
    <mergeCell ref="A9:A10"/>
    <mergeCell ref="E9:E10"/>
    <mergeCell ref="A6:E6"/>
    <mergeCell ref="D9:D10"/>
    <mergeCell ref="C9:C10"/>
  </mergeCells>
  <pageMargins left="0.78740157480314965" right="0.39370078740157483" top="0.78740157480314965" bottom="0.39370078740157483" header="0.51181102362204722" footer="0.51181102362204722"/>
  <pageSetup paperSize="9" scale="9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75"/>
  <sheetViews>
    <sheetView workbookViewId="0">
      <selection activeCell="C2" sqref="C2:E2"/>
    </sheetView>
  </sheetViews>
  <sheetFormatPr defaultRowHeight="15" x14ac:dyDescent="0.25"/>
  <cols>
    <col min="1" max="1" width="18.140625" customWidth="1"/>
    <col min="2" max="2" width="37.7109375" customWidth="1"/>
    <col min="3" max="3" width="10.28515625" customWidth="1"/>
    <col min="4" max="4" width="11.5703125" customWidth="1"/>
    <col min="5" max="5" width="13.42578125" customWidth="1"/>
    <col min="7" max="7" width="11.7109375" customWidth="1"/>
  </cols>
  <sheetData>
    <row r="1" spans="1:7" x14ac:dyDescent="0.25">
      <c r="A1" s="17"/>
      <c r="B1" s="17"/>
      <c r="C1" s="17"/>
      <c r="D1" s="57" t="s">
        <v>77</v>
      </c>
      <c r="E1" s="40"/>
    </row>
    <row r="2" spans="1:7" ht="61.5" customHeight="1" x14ac:dyDescent="0.25">
      <c r="A2" s="17"/>
      <c r="B2" s="17"/>
      <c r="C2" s="108" t="s">
        <v>365</v>
      </c>
      <c r="D2" s="108"/>
      <c r="E2" s="108"/>
      <c r="F2" s="66"/>
    </row>
    <row r="3" spans="1:7" ht="17.25" customHeight="1" x14ac:dyDescent="0.25">
      <c r="A3" s="17"/>
      <c r="B3" s="17"/>
      <c r="C3" s="117"/>
      <c r="D3" s="117"/>
      <c r="E3" s="117"/>
      <c r="F3" s="117"/>
    </row>
    <row r="4" spans="1:7" x14ac:dyDescent="0.25">
      <c r="A4" s="17"/>
      <c r="B4" s="17"/>
      <c r="C4" s="17"/>
      <c r="D4" s="17"/>
      <c r="E4" s="17"/>
    </row>
    <row r="5" spans="1:7" ht="15.75" x14ac:dyDescent="0.25">
      <c r="A5" s="120" t="s">
        <v>149</v>
      </c>
      <c r="B5" s="120"/>
      <c r="C5" s="120"/>
      <c r="D5" s="120"/>
      <c r="E5" s="120"/>
    </row>
    <row r="6" spans="1:7" ht="51" customHeight="1" x14ac:dyDescent="0.25">
      <c r="A6" s="121" t="s">
        <v>176</v>
      </c>
      <c r="B6" s="121"/>
      <c r="C6" s="121"/>
      <c r="D6" s="121"/>
      <c r="E6" s="121"/>
    </row>
    <row r="7" spans="1:7" s="69" customFormat="1" ht="20.25" customHeight="1" x14ac:dyDescent="0.25">
      <c r="A7" s="122" t="s">
        <v>148</v>
      </c>
      <c r="B7" s="122"/>
      <c r="C7" s="122"/>
      <c r="D7" s="122"/>
      <c r="E7" s="122"/>
    </row>
    <row r="8" spans="1:7" s="69" customFormat="1" ht="15.75" customHeight="1" x14ac:dyDescent="0.25">
      <c r="A8" s="72"/>
      <c r="B8" s="72"/>
      <c r="C8" s="72"/>
      <c r="D8" s="72"/>
      <c r="E8" s="72" t="s">
        <v>48</v>
      </c>
    </row>
    <row r="9" spans="1:7" s="69" customFormat="1" ht="15" customHeight="1" x14ac:dyDescent="0.25">
      <c r="A9" s="119" t="s">
        <v>153</v>
      </c>
      <c r="B9" s="119" t="s">
        <v>43</v>
      </c>
      <c r="C9" s="123" t="s">
        <v>338</v>
      </c>
      <c r="D9" s="123" t="s">
        <v>202</v>
      </c>
      <c r="E9" s="119" t="s">
        <v>339</v>
      </c>
    </row>
    <row r="10" spans="1:7" s="69" customFormat="1" ht="43.5" customHeight="1" x14ac:dyDescent="0.25">
      <c r="A10" s="119"/>
      <c r="B10" s="119"/>
      <c r="C10" s="124"/>
      <c r="D10" s="124"/>
      <c r="E10" s="119"/>
    </row>
    <row r="11" spans="1:7" s="69" customFormat="1" x14ac:dyDescent="0.25">
      <c r="A11" s="70" t="s">
        <v>47</v>
      </c>
      <c r="B11" s="70" t="s">
        <v>46</v>
      </c>
      <c r="C11" s="70"/>
      <c r="D11" s="70"/>
      <c r="E11" s="70" t="s">
        <v>45</v>
      </c>
      <c r="G11" s="84"/>
    </row>
    <row r="12" spans="1:7" s="69" customFormat="1" x14ac:dyDescent="0.25">
      <c r="A12" s="67" t="s">
        <v>151</v>
      </c>
      <c r="B12" s="67" t="s">
        <v>75</v>
      </c>
      <c r="C12" s="86">
        <f>C13+C16+C29+C31+C27+C35+C25</f>
        <v>4403.8499999999995</v>
      </c>
      <c r="D12" s="86">
        <f>D13+D16+D29+D31+D35+D27+D25</f>
        <v>209.85704999999999</v>
      </c>
      <c r="E12" s="86">
        <f>E13+E16+E29+E31+E35+E27+E25</f>
        <v>4613.70705</v>
      </c>
      <c r="G12" s="84"/>
    </row>
    <row r="13" spans="1:7" s="69" customFormat="1" ht="22.5" customHeight="1" x14ac:dyDescent="0.25">
      <c r="A13" s="67" t="s">
        <v>152</v>
      </c>
      <c r="B13" s="68" t="s">
        <v>102</v>
      </c>
      <c r="C13" s="86">
        <f>C14+C15</f>
        <v>904</v>
      </c>
      <c r="D13" s="86">
        <f>D14+D15</f>
        <v>0</v>
      </c>
      <c r="E13" s="86">
        <f>E14+E15</f>
        <v>904</v>
      </c>
    </row>
    <row r="14" spans="1:7" s="69" customFormat="1" ht="16.5" customHeight="1" x14ac:dyDescent="0.25">
      <c r="A14" s="70" t="s">
        <v>154</v>
      </c>
      <c r="B14" s="71" t="s">
        <v>129</v>
      </c>
      <c r="C14" s="85">
        <v>694</v>
      </c>
      <c r="D14" s="85">
        <v>0</v>
      </c>
      <c r="E14" s="85">
        <f>C14+D14</f>
        <v>694</v>
      </c>
    </row>
    <row r="15" spans="1:7" s="69" customFormat="1" ht="15" customHeight="1" x14ac:dyDescent="0.25">
      <c r="A15" s="70" t="s">
        <v>155</v>
      </c>
      <c r="B15" s="71" t="s">
        <v>156</v>
      </c>
      <c r="C15" s="85">
        <v>210</v>
      </c>
      <c r="D15" s="85">
        <v>0</v>
      </c>
      <c r="E15" s="85">
        <f>C15+D15</f>
        <v>210</v>
      </c>
    </row>
    <row r="16" spans="1:7" s="69" customFormat="1" ht="20.25" customHeight="1" x14ac:dyDescent="0.25">
      <c r="A16" s="67" t="s">
        <v>158</v>
      </c>
      <c r="B16" s="68" t="s">
        <v>157</v>
      </c>
      <c r="C16" s="86">
        <f>C17+C18+C19+C20+C21+C22+C23+C24</f>
        <v>2194.75</v>
      </c>
      <c r="D16" s="86">
        <f t="shared" ref="D16" si="0">D17+D18+D19+D20+D21+D22+D23+D24</f>
        <v>159.86121</v>
      </c>
      <c r="E16" s="86">
        <f>E17+E18+E19+E20+E21+E22+E23+E24</f>
        <v>2354.61121</v>
      </c>
    </row>
    <row r="17" spans="1:5" s="69" customFormat="1" ht="20.25" customHeight="1" x14ac:dyDescent="0.25">
      <c r="A17" s="70" t="s">
        <v>159</v>
      </c>
      <c r="B17" s="71" t="s">
        <v>129</v>
      </c>
      <c r="C17" s="85">
        <v>1038</v>
      </c>
      <c r="D17" s="85">
        <v>0</v>
      </c>
      <c r="E17" s="85">
        <f>C17+D17</f>
        <v>1038</v>
      </c>
    </row>
    <row r="18" spans="1:5" s="69" customFormat="1" ht="25.5" customHeight="1" x14ac:dyDescent="0.25">
      <c r="A18" s="70" t="s">
        <v>160</v>
      </c>
      <c r="B18" s="71" t="s">
        <v>147</v>
      </c>
      <c r="C18" s="85">
        <v>170</v>
      </c>
      <c r="D18" s="105">
        <v>78</v>
      </c>
      <c r="E18" s="85">
        <f t="shared" ref="E18:E45" si="1">C18+D18</f>
        <v>248</v>
      </c>
    </row>
    <row r="19" spans="1:5" s="69" customFormat="1" ht="20.25" customHeight="1" x14ac:dyDescent="0.25">
      <c r="A19" s="70" t="s">
        <v>161</v>
      </c>
      <c r="B19" s="71" t="s">
        <v>156</v>
      </c>
      <c r="C19" s="85">
        <v>314</v>
      </c>
      <c r="D19" s="105">
        <v>0</v>
      </c>
      <c r="E19" s="85">
        <f t="shared" si="1"/>
        <v>314</v>
      </c>
    </row>
    <row r="20" spans="1:5" s="69" customFormat="1" ht="27.75" customHeight="1" x14ac:dyDescent="0.25">
      <c r="A20" s="70" t="s">
        <v>185</v>
      </c>
      <c r="B20" s="71" t="s">
        <v>94</v>
      </c>
      <c r="C20" s="85">
        <v>572.04999999999995</v>
      </c>
      <c r="D20" s="105">
        <v>81.86121</v>
      </c>
      <c r="E20" s="85">
        <f t="shared" si="1"/>
        <v>653.91120999999998</v>
      </c>
    </row>
    <row r="21" spans="1:5" s="69" customFormat="1" ht="25.5" customHeight="1" x14ac:dyDescent="0.25">
      <c r="A21" s="70" t="s">
        <v>162</v>
      </c>
      <c r="B21" s="71" t="s">
        <v>93</v>
      </c>
      <c r="C21" s="85">
        <v>10</v>
      </c>
      <c r="D21" s="105">
        <v>0</v>
      </c>
      <c r="E21" s="85">
        <f t="shared" si="1"/>
        <v>10</v>
      </c>
    </row>
    <row r="22" spans="1:5" s="69" customFormat="1" ht="26.25" customHeight="1" x14ac:dyDescent="0.25">
      <c r="A22" s="70" t="s">
        <v>163</v>
      </c>
      <c r="B22" s="71" t="s">
        <v>91</v>
      </c>
      <c r="C22" s="85">
        <v>53</v>
      </c>
      <c r="D22" s="105">
        <v>0</v>
      </c>
      <c r="E22" s="85">
        <f t="shared" si="1"/>
        <v>53</v>
      </c>
    </row>
    <row r="23" spans="1:5" s="69" customFormat="1" ht="20.25" customHeight="1" x14ac:dyDescent="0.25">
      <c r="A23" s="70" t="s">
        <v>164</v>
      </c>
      <c r="B23" s="71" t="s">
        <v>212</v>
      </c>
      <c r="C23" s="85">
        <v>7.7</v>
      </c>
      <c r="D23" s="105">
        <v>0</v>
      </c>
      <c r="E23" s="85">
        <f t="shared" si="1"/>
        <v>7.7</v>
      </c>
    </row>
    <row r="24" spans="1:5" s="69" customFormat="1" ht="20.25" customHeight="1" x14ac:dyDescent="0.25">
      <c r="A24" s="70" t="s">
        <v>211</v>
      </c>
      <c r="B24" s="71" t="s">
        <v>213</v>
      </c>
      <c r="C24" s="85">
        <v>30</v>
      </c>
      <c r="D24" s="105">
        <v>0</v>
      </c>
      <c r="E24" s="85">
        <f t="shared" si="1"/>
        <v>30</v>
      </c>
    </row>
    <row r="25" spans="1:5" s="69" customFormat="1" ht="20.25" customHeight="1" x14ac:dyDescent="0.25">
      <c r="A25" s="67" t="s">
        <v>333</v>
      </c>
      <c r="B25" s="68" t="s">
        <v>334</v>
      </c>
      <c r="C25" s="86">
        <f>C26</f>
        <v>0</v>
      </c>
      <c r="D25" s="86">
        <f>D26</f>
        <v>0</v>
      </c>
      <c r="E25" s="86">
        <f>E26</f>
        <v>0</v>
      </c>
    </row>
    <row r="26" spans="1:5" s="69" customFormat="1" ht="24" customHeight="1" x14ac:dyDescent="0.25">
      <c r="A26" s="83" t="s">
        <v>332</v>
      </c>
      <c r="B26" s="71" t="s">
        <v>94</v>
      </c>
      <c r="C26" s="85">
        <v>0</v>
      </c>
      <c r="D26" s="85">
        <v>0</v>
      </c>
      <c r="E26" s="85">
        <f t="shared" si="1"/>
        <v>0</v>
      </c>
    </row>
    <row r="27" spans="1:5" s="69" customFormat="1" ht="27" customHeight="1" x14ac:dyDescent="0.25">
      <c r="A27" s="67" t="s">
        <v>285</v>
      </c>
      <c r="B27" s="68" t="s">
        <v>293</v>
      </c>
      <c r="C27" s="86">
        <f>C28</f>
        <v>0</v>
      </c>
      <c r="D27" s="86">
        <f t="shared" ref="D27:E27" si="2">D28</f>
        <v>0</v>
      </c>
      <c r="E27" s="86">
        <f t="shared" si="2"/>
        <v>0</v>
      </c>
    </row>
    <row r="28" spans="1:5" s="69" customFormat="1" ht="20.25" customHeight="1" x14ac:dyDescent="0.25">
      <c r="A28" s="70" t="s">
        <v>282</v>
      </c>
      <c r="B28" s="71" t="s">
        <v>94</v>
      </c>
      <c r="C28" s="85">
        <v>0</v>
      </c>
      <c r="D28" s="85">
        <v>0</v>
      </c>
      <c r="E28" s="85">
        <f>C28+D28</f>
        <v>0</v>
      </c>
    </row>
    <row r="29" spans="1:5" s="69" customFormat="1" x14ac:dyDescent="0.25">
      <c r="A29" s="67" t="s">
        <v>165</v>
      </c>
      <c r="B29" s="68" t="s">
        <v>98</v>
      </c>
      <c r="C29" s="86">
        <f>C30</f>
        <v>30</v>
      </c>
      <c r="D29" s="86">
        <f>D30</f>
        <v>0</v>
      </c>
      <c r="E29" s="86">
        <f>E30</f>
        <v>30</v>
      </c>
    </row>
    <row r="30" spans="1:5" s="69" customFormat="1" ht="25.5" x14ac:dyDescent="0.25">
      <c r="A30" s="70" t="s">
        <v>210</v>
      </c>
      <c r="B30" s="71" t="s">
        <v>94</v>
      </c>
      <c r="C30" s="85">
        <v>30</v>
      </c>
      <c r="D30" s="85">
        <v>0</v>
      </c>
      <c r="E30" s="85">
        <f t="shared" si="1"/>
        <v>30</v>
      </c>
    </row>
    <row r="31" spans="1:5" s="69" customFormat="1" ht="38.25" x14ac:dyDescent="0.25">
      <c r="A31" s="67" t="s">
        <v>170</v>
      </c>
      <c r="B31" s="68" t="s">
        <v>95</v>
      </c>
      <c r="C31" s="86">
        <f>C32+C33+C34</f>
        <v>1256.1999999999998</v>
      </c>
      <c r="D31" s="86">
        <f t="shared" ref="D31:E31" si="3">D32+D33+D34</f>
        <v>50</v>
      </c>
      <c r="E31" s="86">
        <f t="shared" si="3"/>
        <v>1306.1999999999998</v>
      </c>
    </row>
    <row r="32" spans="1:5" s="69" customFormat="1" x14ac:dyDescent="0.25">
      <c r="A32" s="70" t="s">
        <v>166</v>
      </c>
      <c r="B32" s="71" t="s">
        <v>129</v>
      </c>
      <c r="C32" s="85">
        <v>857.3</v>
      </c>
      <c r="D32" s="85">
        <v>0</v>
      </c>
      <c r="E32" s="85">
        <f t="shared" si="1"/>
        <v>857.3</v>
      </c>
    </row>
    <row r="33" spans="1:5" s="69" customFormat="1" ht="24.75" customHeight="1" x14ac:dyDescent="0.25">
      <c r="A33" s="70" t="s">
        <v>266</v>
      </c>
      <c r="B33" s="71" t="s">
        <v>147</v>
      </c>
      <c r="C33" s="85">
        <v>140</v>
      </c>
      <c r="D33" s="85">
        <v>50</v>
      </c>
      <c r="E33" s="85">
        <f t="shared" si="1"/>
        <v>190</v>
      </c>
    </row>
    <row r="34" spans="1:5" s="69" customFormat="1" x14ac:dyDescent="0.25">
      <c r="A34" s="70" t="s">
        <v>167</v>
      </c>
      <c r="B34" s="71" t="s">
        <v>156</v>
      </c>
      <c r="C34" s="85">
        <v>258.89999999999998</v>
      </c>
      <c r="D34" s="85">
        <v>0</v>
      </c>
      <c r="E34" s="85">
        <f t="shared" si="1"/>
        <v>258.89999999999998</v>
      </c>
    </row>
    <row r="35" spans="1:5" s="69" customFormat="1" ht="25.5" x14ac:dyDescent="0.25">
      <c r="A35" s="67" t="s">
        <v>215</v>
      </c>
      <c r="B35" s="68" t="s">
        <v>168</v>
      </c>
      <c r="C35" s="86">
        <f>C36</f>
        <v>18.899999999999999</v>
      </c>
      <c r="D35" s="86">
        <f>D36</f>
        <v>-4.1599999999999996E-3</v>
      </c>
      <c r="E35" s="86">
        <f>E36</f>
        <v>18.89584</v>
      </c>
    </row>
    <row r="36" spans="1:5" s="69" customFormat="1" ht="25.5" x14ac:dyDescent="0.25">
      <c r="A36" s="70" t="s">
        <v>216</v>
      </c>
      <c r="B36" s="71" t="s">
        <v>94</v>
      </c>
      <c r="C36" s="85">
        <v>18.899999999999999</v>
      </c>
      <c r="D36" s="85">
        <v>-4.1599999999999996E-3</v>
      </c>
      <c r="E36" s="85">
        <f t="shared" si="1"/>
        <v>18.89584</v>
      </c>
    </row>
    <row r="37" spans="1:5" s="69" customFormat="1" ht="25.5" x14ac:dyDescent="0.25">
      <c r="A37" s="67" t="s">
        <v>169</v>
      </c>
      <c r="B37" s="67" t="s">
        <v>65</v>
      </c>
      <c r="C37" s="86">
        <f>C38+C39+C40</f>
        <v>110.1</v>
      </c>
      <c r="D37" s="86">
        <f>D38+D39+D40</f>
        <v>0</v>
      </c>
      <c r="E37" s="86">
        <f>E38+E39+E40</f>
        <v>110.1</v>
      </c>
    </row>
    <row r="38" spans="1:5" s="69" customFormat="1" x14ac:dyDescent="0.25">
      <c r="A38" s="70" t="s">
        <v>171</v>
      </c>
      <c r="B38" s="71" t="s">
        <v>129</v>
      </c>
      <c r="C38" s="85">
        <v>76</v>
      </c>
      <c r="D38" s="85">
        <v>0</v>
      </c>
      <c r="E38" s="85">
        <f t="shared" si="1"/>
        <v>76</v>
      </c>
    </row>
    <row r="39" spans="1:5" s="69" customFormat="1" x14ac:dyDescent="0.25">
      <c r="A39" s="70" t="s">
        <v>172</v>
      </c>
      <c r="B39" s="71" t="s">
        <v>156</v>
      </c>
      <c r="C39" s="85">
        <v>23</v>
      </c>
      <c r="D39" s="85">
        <v>0</v>
      </c>
      <c r="E39" s="85">
        <f t="shared" si="1"/>
        <v>23</v>
      </c>
    </row>
    <row r="40" spans="1:5" s="69" customFormat="1" ht="25.5" x14ac:dyDescent="0.25">
      <c r="A40" s="70" t="s">
        <v>192</v>
      </c>
      <c r="B40" s="71" t="s">
        <v>94</v>
      </c>
      <c r="C40" s="85">
        <v>11.1</v>
      </c>
      <c r="D40" s="85">
        <v>0</v>
      </c>
      <c r="E40" s="85">
        <f t="shared" si="1"/>
        <v>11.1</v>
      </c>
    </row>
    <row r="41" spans="1:5" s="69" customFormat="1" ht="51" x14ac:dyDescent="0.25">
      <c r="A41" s="67" t="s">
        <v>284</v>
      </c>
      <c r="B41" s="68" t="s">
        <v>299</v>
      </c>
      <c r="C41" s="86">
        <f>C42</f>
        <v>0.5</v>
      </c>
      <c r="D41" s="86">
        <f t="shared" ref="D41:E41" si="4">D42</f>
        <v>0</v>
      </c>
      <c r="E41" s="86">
        <f t="shared" si="4"/>
        <v>0.5</v>
      </c>
    </row>
    <row r="42" spans="1:5" s="69" customFormat="1" ht="25.5" x14ac:dyDescent="0.25">
      <c r="A42" s="70" t="s">
        <v>283</v>
      </c>
      <c r="B42" s="71" t="s">
        <v>94</v>
      </c>
      <c r="C42" s="85">
        <v>0.5</v>
      </c>
      <c r="D42" s="85">
        <v>0</v>
      </c>
      <c r="E42" s="85">
        <f>C42+D42</f>
        <v>0.5</v>
      </c>
    </row>
    <row r="43" spans="1:5" s="69" customFormat="1" ht="25.5" x14ac:dyDescent="0.25">
      <c r="A43" s="67" t="s">
        <v>173</v>
      </c>
      <c r="B43" s="67" t="s">
        <v>122</v>
      </c>
      <c r="C43" s="86">
        <f t="shared" ref="C43:E43" si="5">C44</f>
        <v>70</v>
      </c>
      <c r="D43" s="86">
        <f t="shared" si="5"/>
        <v>-26</v>
      </c>
      <c r="E43" s="86">
        <f t="shared" si="5"/>
        <v>44</v>
      </c>
    </row>
    <row r="44" spans="1:5" s="69" customFormat="1" ht="51" x14ac:dyDescent="0.25">
      <c r="A44" s="70" t="s">
        <v>286</v>
      </c>
      <c r="B44" s="71" t="s">
        <v>358</v>
      </c>
      <c r="C44" s="85">
        <f>C45</f>
        <v>70</v>
      </c>
      <c r="D44" s="85">
        <f>D45</f>
        <v>-26</v>
      </c>
      <c r="E44" s="85">
        <f t="shared" si="1"/>
        <v>44</v>
      </c>
    </row>
    <row r="45" spans="1:5" s="69" customFormat="1" ht="25.5" x14ac:dyDescent="0.25">
      <c r="A45" s="70" t="s">
        <v>186</v>
      </c>
      <c r="B45" s="71" t="s">
        <v>94</v>
      </c>
      <c r="C45" s="85">
        <v>70</v>
      </c>
      <c r="D45" s="85">
        <v>-26</v>
      </c>
      <c r="E45" s="85">
        <f t="shared" si="1"/>
        <v>44</v>
      </c>
    </row>
    <row r="46" spans="1:5" s="69" customFormat="1" ht="25.5" x14ac:dyDescent="0.25">
      <c r="A46" s="67" t="s">
        <v>267</v>
      </c>
      <c r="B46" s="67" t="s">
        <v>174</v>
      </c>
      <c r="C46" s="86">
        <f>C47+C48</f>
        <v>369.16273999999999</v>
      </c>
      <c r="D46" s="86">
        <f t="shared" ref="D46:E46" si="6">D47+D48</f>
        <v>634.25837999999999</v>
      </c>
      <c r="E46" s="86">
        <f t="shared" si="6"/>
        <v>1003.42112</v>
      </c>
    </row>
    <row r="47" spans="1:5" s="69" customFormat="1" ht="38.25" x14ac:dyDescent="0.25">
      <c r="A47" s="70" t="s">
        <v>268</v>
      </c>
      <c r="B47" s="71" t="s">
        <v>323</v>
      </c>
      <c r="C47" s="85">
        <v>359.16273999999999</v>
      </c>
      <c r="D47" s="105">
        <f>55.61038+588.648</f>
        <v>644.25837999999999</v>
      </c>
      <c r="E47" s="85">
        <f>C47+D47</f>
        <v>1003.42112</v>
      </c>
    </row>
    <row r="48" spans="1:5" s="69" customFormat="1" ht="38.25" x14ac:dyDescent="0.25">
      <c r="A48" s="104" t="s">
        <v>354</v>
      </c>
      <c r="B48" s="71" t="s">
        <v>347</v>
      </c>
      <c r="C48" s="85">
        <v>10</v>
      </c>
      <c r="D48" s="85">
        <v>-10</v>
      </c>
      <c r="E48" s="85">
        <f>C48+D48</f>
        <v>0</v>
      </c>
    </row>
    <row r="49" spans="1:5" s="69" customFormat="1" x14ac:dyDescent="0.25">
      <c r="A49" s="67" t="s">
        <v>61</v>
      </c>
      <c r="B49" s="67" t="s">
        <v>60</v>
      </c>
      <c r="C49" s="86">
        <f>C50+C53</f>
        <v>1529.69</v>
      </c>
      <c r="D49" s="86">
        <f>D50+D53</f>
        <v>-912.46199999999999</v>
      </c>
      <c r="E49" s="86">
        <f>E50+E53</f>
        <v>617.22800000000007</v>
      </c>
    </row>
    <row r="50" spans="1:5" s="69" customFormat="1" ht="38.25" x14ac:dyDescent="0.25">
      <c r="A50" s="67" t="s">
        <v>175</v>
      </c>
      <c r="B50" s="68" t="s">
        <v>312</v>
      </c>
      <c r="C50" s="86">
        <f>C51+C52</f>
        <v>75</v>
      </c>
      <c r="D50" s="86">
        <f t="shared" ref="D50:E50" si="7">D51+D52</f>
        <v>-75</v>
      </c>
      <c r="E50" s="86">
        <f t="shared" si="7"/>
        <v>0</v>
      </c>
    </row>
    <row r="51" spans="1:5" s="69" customFormat="1" ht="25.5" x14ac:dyDescent="0.25">
      <c r="A51" s="70" t="s">
        <v>197</v>
      </c>
      <c r="B51" s="71" t="s">
        <v>94</v>
      </c>
      <c r="C51" s="85">
        <v>75</v>
      </c>
      <c r="D51" s="105">
        <v>-75</v>
      </c>
      <c r="E51" s="85">
        <f t="shared" ref="E51:E52" si="8">C51+D51</f>
        <v>0</v>
      </c>
    </row>
    <row r="52" spans="1:5" s="69" customFormat="1" ht="25.5" x14ac:dyDescent="0.25">
      <c r="A52" s="70" t="s">
        <v>196</v>
      </c>
      <c r="B52" s="71" t="s">
        <v>94</v>
      </c>
      <c r="C52" s="85">
        <v>0</v>
      </c>
      <c r="D52" s="85">
        <v>0</v>
      </c>
      <c r="E52" s="85">
        <f t="shared" si="8"/>
        <v>0</v>
      </c>
    </row>
    <row r="53" spans="1:5" x14ac:dyDescent="0.25">
      <c r="A53" s="19" t="s">
        <v>287</v>
      </c>
      <c r="B53" s="21" t="s">
        <v>58</v>
      </c>
      <c r="C53" s="87">
        <f>C56+C58+C62+C64+C54+C60</f>
        <v>1454.69</v>
      </c>
      <c r="D53" s="86">
        <f t="shared" ref="D53:E53" si="9">D56+D58+D62+D64+D54+D60</f>
        <v>-837.46199999999999</v>
      </c>
      <c r="E53" s="87">
        <f t="shared" si="9"/>
        <v>617.22800000000007</v>
      </c>
    </row>
    <row r="54" spans="1:5" ht="51" x14ac:dyDescent="0.25">
      <c r="A54" s="19" t="s">
        <v>288</v>
      </c>
      <c r="B54" s="21" t="s">
        <v>300</v>
      </c>
      <c r="C54" s="87">
        <f>C55</f>
        <v>360</v>
      </c>
      <c r="D54" s="86">
        <f t="shared" ref="D54:E54" si="10">D55</f>
        <v>-360</v>
      </c>
      <c r="E54" s="87">
        <f t="shared" si="10"/>
        <v>0</v>
      </c>
    </row>
    <row r="55" spans="1:5" ht="25.5" x14ac:dyDescent="0.25">
      <c r="A55" s="64" t="s">
        <v>289</v>
      </c>
      <c r="B55" s="71" t="s">
        <v>94</v>
      </c>
      <c r="C55" s="88">
        <v>360</v>
      </c>
      <c r="D55" s="105">
        <v>-360</v>
      </c>
      <c r="E55" s="88">
        <f>C55+D55</f>
        <v>0</v>
      </c>
    </row>
    <row r="56" spans="1:5" x14ac:dyDescent="0.25">
      <c r="A56" s="19" t="s">
        <v>177</v>
      </c>
      <c r="B56" s="21" t="s">
        <v>85</v>
      </c>
      <c r="C56" s="87">
        <f>C57</f>
        <v>310</v>
      </c>
      <c r="D56" s="86">
        <f>D57</f>
        <v>0</v>
      </c>
      <c r="E56" s="87">
        <f>E57</f>
        <v>310</v>
      </c>
    </row>
    <row r="57" spans="1:5" ht="25.5" x14ac:dyDescent="0.25">
      <c r="A57" s="42" t="s">
        <v>187</v>
      </c>
      <c r="B57" s="20" t="s">
        <v>94</v>
      </c>
      <c r="C57" s="88">
        <v>310</v>
      </c>
      <c r="D57" s="85">
        <v>0</v>
      </c>
      <c r="E57" s="88">
        <f t="shared" ref="E57:E70" si="11">C57+D57</f>
        <v>310</v>
      </c>
    </row>
    <row r="58" spans="1:5" x14ac:dyDescent="0.25">
      <c r="A58" s="19" t="s">
        <v>178</v>
      </c>
      <c r="B58" s="21" t="s">
        <v>84</v>
      </c>
      <c r="C58" s="87">
        <f>C59</f>
        <v>0</v>
      </c>
      <c r="D58" s="86">
        <f>D59</f>
        <v>0</v>
      </c>
      <c r="E58" s="87">
        <f>E59</f>
        <v>0</v>
      </c>
    </row>
    <row r="59" spans="1:5" ht="25.5" x14ac:dyDescent="0.25">
      <c r="A59" s="43" t="s">
        <v>198</v>
      </c>
      <c r="B59" s="20" t="s">
        <v>94</v>
      </c>
      <c r="C59" s="88">
        <v>0</v>
      </c>
      <c r="D59" s="85">
        <v>0</v>
      </c>
      <c r="E59" s="88">
        <f t="shared" si="11"/>
        <v>0</v>
      </c>
    </row>
    <row r="60" spans="1:5" s="69" customFormat="1" ht="38.25" x14ac:dyDescent="0.25">
      <c r="A60" s="67" t="s">
        <v>320</v>
      </c>
      <c r="B60" s="68" t="s">
        <v>269</v>
      </c>
      <c r="C60" s="86">
        <f>C61</f>
        <v>467.19</v>
      </c>
      <c r="D60" s="86">
        <f>D61</f>
        <v>-220.46199999999999</v>
      </c>
      <c r="E60" s="86">
        <f t="shared" ref="E60" si="12">E61</f>
        <v>246.72800000000001</v>
      </c>
    </row>
    <row r="61" spans="1:5" s="69" customFormat="1" ht="25.5" x14ac:dyDescent="0.25">
      <c r="A61" s="70" t="s">
        <v>319</v>
      </c>
      <c r="B61" s="71" t="s">
        <v>94</v>
      </c>
      <c r="C61" s="85">
        <v>467.19</v>
      </c>
      <c r="D61" s="85">
        <v>-220.46199999999999</v>
      </c>
      <c r="E61" s="85">
        <f t="shared" si="11"/>
        <v>246.72800000000001</v>
      </c>
    </row>
    <row r="62" spans="1:5" s="69" customFormat="1" ht="38.25" x14ac:dyDescent="0.25">
      <c r="A62" s="67" t="s">
        <v>179</v>
      </c>
      <c r="B62" s="68" t="s">
        <v>309</v>
      </c>
      <c r="C62" s="86">
        <f>C63</f>
        <v>285</v>
      </c>
      <c r="D62" s="86">
        <f>D63</f>
        <v>-225</v>
      </c>
      <c r="E62" s="86">
        <f>E63</f>
        <v>60</v>
      </c>
    </row>
    <row r="63" spans="1:5" s="69" customFormat="1" ht="25.5" x14ac:dyDescent="0.25">
      <c r="A63" s="70" t="s">
        <v>188</v>
      </c>
      <c r="B63" s="71" t="s">
        <v>94</v>
      </c>
      <c r="C63" s="85">
        <v>285</v>
      </c>
      <c r="D63" s="105">
        <v>-225</v>
      </c>
      <c r="E63" s="85">
        <f t="shared" si="11"/>
        <v>60</v>
      </c>
    </row>
    <row r="64" spans="1:5" s="69" customFormat="1" ht="41.25" customHeight="1" x14ac:dyDescent="0.25">
      <c r="A64" s="67" t="s">
        <v>180</v>
      </c>
      <c r="B64" s="68" t="s">
        <v>181</v>
      </c>
      <c r="C64" s="86">
        <f>C65</f>
        <v>32.5</v>
      </c>
      <c r="D64" s="86">
        <f>D65</f>
        <v>-32</v>
      </c>
      <c r="E64" s="86">
        <f>E65</f>
        <v>0.5</v>
      </c>
    </row>
    <row r="65" spans="1:5" s="69" customFormat="1" ht="25.5" x14ac:dyDescent="0.25">
      <c r="A65" s="70" t="s">
        <v>189</v>
      </c>
      <c r="B65" s="71" t="s">
        <v>94</v>
      </c>
      <c r="C65" s="85">
        <v>32.5</v>
      </c>
      <c r="D65" s="85">
        <v>-32</v>
      </c>
      <c r="E65" s="85">
        <f t="shared" si="11"/>
        <v>0.5</v>
      </c>
    </row>
    <row r="66" spans="1:5" x14ac:dyDescent="0.25">
      <c r="A66" s="19" t="s">
        <v>57</v>
      </c>
      <c r="B66" s="19" t="s">
        <v>56</v>
      </c>
      <c r="C66" s="87">
        <f t="shared" ref="C66:E67" si="13">C67</f>
        <v>144.15</v>
      </c>
      <c r="D66" s="86">
        <f t="shared" si="13"/>
        <v>-114.15</v>
      </c>
      <c r="E66" s="87">
        <f t="shared" si="13"/>
        <v>30</v>
      </c>
    </row>
    <row r="67" spans="1:5" ht="38.25" x14ac:dyDescent="0.25">
      <c r="A67" s="41" t="s">
        <v>182</v>
      </c>
      <c r="B67" s="20" t="s">
        <v>183</v>
      </c>
      <c r="C67" s="88">
        <f>C68</f>
        <v>144.15</v>
      </c>
      <c r="D67" s="85">
        <f t="shared" si="13"/>
        <v>-114.15</v>
      </c>
      <c r="E67" s="88">
        <f t="shared" si="11"/>
        <v>30</v>
      </c>
    </row>
    <row r="68" spans="1:5" ht="25.5" x14ac:dyDescent="0.25">
      <c r="A68" s="42" t="s">
        <v>190</v>
      </c>
      <c r="B68" s="20" t="s">
        <v>94</v>
      </c>
      <c r="C68" s="88">
        <v>144.15</v>
      </c>
      <c r="D68" s="105">
        <v>-114.15</v>
      </c>
      <c r="E68" s="88">
        <f t="shared" si="11"/>
        <v>30</v>
      </c>
    </row>
    <row r="69" spans="1:5" ht="39" customHeight="1" x14ac:dyDescent="0.25">
      <c r="A69" s="19" t="s">
        <v>54</v>
      </c>
      <c r="B69" s="19" t="s">
        <v>53</v>
      </c>
      <c r="C69" s="87">
        <f>SUM(C70)</f>
        <v>504.03</v>
      </c>
      <c r="D69" s="86">
        <f>SUM(D70)</f>
        <v>2249.5700000000002</v>
      </c>
      <c r="E69" s="87">
        <f>SUM(E70)</f>
        <v>2753.6000000000004</v>
      </c>
    </row>
    <row r="70" spans="1:5" ht="25.5" x14ac:dyDescent="0.25">
      <c r="A70" s="43" t="s">
        <v>199</v>
      </c>
      <c r="B70" s="20" t="s">
        <v>51</v>
      </c>
      <c r="C70" s="88">
        <v>504.03</v>
      </c>
      <c r="D70" s="105">
        <v>2249.5700000000002</v>
      </c>
      <c r="E70" s="88">
        <f t="shared" si="11"/>
        <v>2753.6000000000004</v>
      </c>
    </row>
    <row r="71" spans="1:5" x14ac:dyDescent="0.25">
      <c r="A71" s="21"/>
      <c r="B71" s="21" t="s">
        <v>50</v>
      </c>
      <c r="C71" s="87">
        <f>C12+C37+C46+C49+C66+C69+C43+C41</f>
        <v>7131.4827399999986</v>
      </c>
      <c r="D71" s="86">
        <f>D12+D37+D46+D49+D66+D69+D43+D41</f>
        <v>2041.0734299999999</v>
      </c>
      <c r="E71" s="87">
        <f t="shared" ref="E71" si="14">E12+E37+E46+E49+E66+E69+E43+E41</f>
        <v>9172.5561699999998</v>
      </c>
    </row>
    <row r="72" spans="1:5" x14ac:dyDescent="0.25">
      <c r="A72" s="6"/>
      <c r="B72" s="6"/>
      <c r="C72" s="6"/>
      <c r="D72" s="6"/>
    </row>
    <row r="73" spans="1:5" x14ac:dyDescent="0.25">
      <c r="A73" s="6"/>
      <c r="B73" s="6"/>
      <c r="C73" s="6"/>
      <c r="D73" s="6"/>
      <c r="E73" s="8"/>
    </row>
    <row r="74" spans="1:5" x14ac:dyDescent="0.25">
      <c r="A74" s="6"/>
      <c r="B74" s="6"/>
      <c r="C74" s="6"/>
      <c r="D74" s="94"/>
      <c r="E74" s="8"/>
    </row>
    <row r="75" spans="1:5" x14ac:dyDescent="0.25">
      <c r="D75" s="95"/>
    </row>
  </sheetData>
  <mergeCells count="10">
    <mergeCell ref="C3:F3"/>
    <mergeCell ref="C2:E2"/>
    <mergeCell ref="A9:A10"/>
    <mergeCell ref="B9:B10"/>
    <mergeCell ref="E9:E10"/>
    <mergeCell ref="A5:E5"/>
    <mergeCell ref="A6:E6"/>
    <mergeCell ref="A7:E7"/>
    <mergeCell ref="C9:C10"/>
    <mergeCell ref="D9:D1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282"/>
  <sheetViews>
    <sheetView workbookViewId="0">
      <selection activeCell="F2" sqref="F2:I2"/>
    </sheetView>
  </sheetViews>
  <sheetFormatPr defaultColWidth="9.7109375" defaultRowHeight="15" x14ac:dyDescent="0.25"/>
  <cols>
    <col min="1" max="1" width="40.7109375" customWidth="1"/>
    <col min="2" max="4" width="5.7109375" customWidth="1"/>
    <col min="5" max="5" width="12.7109375" customWidth="1"/>
    <col min="6" max="6" width="4.28515625" customWidth="1"/>
    <col min="7" max="7" width="11.85546875" customWidth="1"/>
    <col min="8" max="8" width="10.42578125" customWidth="1"/>
    <col min="9" max="9" width="11.7109375" customWidth="1"/>
    <col min="10" max="10" width="14.42578125" customWidth="1"/>
    <col min="11" max="11" width="13.140625" customWidth="1"/>
  </cols>
  <sheetData>
    <row r="1" spans="1:11" x14ac:dyDescent="0.25">
      <c r="A1" s="17"/>
      <c r="B1" s="16"/>
      <c r="C1" s="16"/>
      <c r="D1" s="16"/>
      <c r="E1" s="16"/>
      <c r="F1" s="139" t="s">
        <v>109</v>
      </c>
      <c r="G1" s="139"/>
      <c r="H1" s="139"/>
      <c r="I1" s="139"/>
    </row>
    <row r="2" spans="1:11" ht="60.75" customHeight="1" x14ac:dyDescent="0.25">
      <c r="A2" s="16"/>
      <c r="B2" s="16"/>
      <c r="C2" s="16"/>
      <c r="D2" s="16"/>
      <c r="E2" s="16"/>
      <c r="F2" s="108" t="s">
        <v>365</v>
      </c>
      <c r="G2" s="108"/>
      <c r="H2" s="108"/>
      <c r="I2" s="108"/>
    </row>
    <row r="3" spans="1:11" x14ac:dyDescent="0.25">
      <c r="A3" s="16"/>
      <c r="B3" s="16"/>
      <c r="C3" s="16"/>
      <c r="D3" s="16"/>
      <c r="E3" s="16"/>
      <c r="F3" s="117"/>
      <c r="G3" s="117"/>
      <c r="H3" s="117"/>
      <c r="I3" s="117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11" ht="15.75" x14ac:dyDescent="0.25">
      <c r="A5" s="118" t="s">
        <v>150</v>
      </c>
      <c r="B5" s="118"/>
      <c r="C5" s="118"/>
      <c r="D5" s="118"/>
      <c r="E5" s="118"/>
      <c r="F5" s="118"/>
      <c r="G5" s="118"/>
      <c r="H5" s="118"/>
      <c r="I5" s="118"/>
    </row>
    <row r="6" spans="1:11" ht="15.75" x14ac:dyDescent="0.25">
      <c r="A6" s="118" t="s">
        <v>49</v>
      </c>
      <c r="B6" s="118"/>
      <c r="C6" s="118"/>
      <c r="D6" s="118"/>
      <c r="E6" s="118"/>
      <c r="F6" s="118"/>
      <c r="G6" s="118"/>
      <c r="H6" s="118"/>
      <c r="I6" s="118"/>
    </row>
    <row r="7" spans="1:11" ht="15.75" x14ac:dyDescent="0.25">
      <c r="A7" s="118" t="s">
        <v>336</v>
      </c>
      <c r="B7" s="118"/>
      <c r="C7" s="118"/>
      <c r="D7" s="118"/>
      <c r="E7" s="118"/>
      <c r="F7" s="118"/>
      <c r="G7" s="118"/>
      <c r="H7" s="118"/>
      <c r="I7" s="118"/>
    </row>
    <row r="8" spans="1:11" x14ac:dyDescent="0.25">
      <c r="A8" s="22"/>
      <c r="B8" s="22"/>
      <c r="C8" s="22"/>
      <c r="D8" s="22"/>
      <c r="E8" s="22"/>
      <c r="F8" s="22"/>
      <c r="G8" s="39"/>
      <c r="H8" s="39"/>
      <c r="I8" s="39" t="s">
        <v>110</v>
      </c>
    </row>
    <row r="9" spans="1:11" ht="17.25" customHeight="1" x14ac:dyDescent="0.25">
      <c r="A9" s="125"/>
      <c r="B9" s="126" t="s">
        <v>44</v>
      </c>
      <c r="C9" s="126" t="s">
        <v>108</v>
      </c>
      <c r="D9" s="126" t="s">
        <v>107</v>
      </c>
      <c r="E9" s="126" t="s">
        <v>106</v>
      </c>
      <c r="F9" s="126" t="s">
        <v>105</v>
      </c>
      <c r="G9" s="127" t="s">
        <v>290</v>
      </c>
      <c r="H9" s="127" t="s">
        <v>202</v>
      </c>
      <c r="I9" s="125" t="s">
        <v>339</v>
      </c>
    </row>
    <row r="10" spans="1:11" ht="39" customHeight="1" x14ac:dyDescent="0.25">
      <c r="A10" s="125"/>
      <c r="B10" s="126"/>
      <c r="C10" s="126"/>
      <c r="D10" s="126"/>
      <c r="E10" s="126"/>
      <c r="F10" s="126"/>
      <c r="G10" s="128"/>
      <c r="H10" s="128"/>
      <c r="I10" s="125"/>
    </row>
    <row r="11" spans="1:11" ht="16.5" customHeight="1" x14ac:dyDescent="0.25">
      <c r="A11" s="23" t="s">
        <v>104</v>
      </c>
      <c r="B11" s="24" t="s">
        <v>42</v>
      </c>
      <c r="C11" s="24"/>
      <c r="D11" s="24"/>
      <c r="E11" s="24"/>
      <c r="F11" s="24"/>
      <c r="G11" s="87">
        <f>G12+G56+G65+G72+G79+G102+G108</f>
        <v>7131.4827400000004</v>
      </c>
      <c r="H11" s="87">
        <f>H12+H56+H72+H79+H108+H65+H102+H37</f>
        <v>2041.0734299999999</v>
      </c>
      <c r="I11" s="87">
        <f>G11+H11</f>
        <v>9172.5561699999998</v>
      </c>
      <c r="J11" s="102"/>
      <c r="K11" s="102"/>
    </row>
    <row r="12" spans="1:11" x14ac:dyDescent="0.25">
      <c r="A12" s="23" t="s">
        <v>75</v>
      </c>
      <c r="B12" s="24" t="s">
        <v>42</v>
      </c>
      <c r="C12" s="24" t="s">
        <v>76</v>
      </c>
      <c r="D12" s="24"/>
      <c r="E12" s="24"/>
      <c r="F12" s="24"/>
      <c r="G12" s="87">
        <f>G13+G18+G37+G41+G45</f>
        <v>4403.8500000000004</v>
      </c>
      <c r="H12" s="87">
        <f>H13+H18+H41+H45</f>
        <v>209.85705000000002</v>
      </c>
      <c r="I12" s="87">
        <f>I13+I18+I41+I45</f>
        <v>4613.70705</v>
      </c>
      <c r="J12" s="102"/>
    </row>
    <row r="13" spans="1:11" ht="38.25" x14ac:dyDescent="0.25">
      <c r="A13" s="27" t="s">
        <v>103</v>
      </c>
      <c r="B13" s="28" t="s">
        <v>42</v>
      </c>
      <c r="C13" s="28" t="s">
        <v>76</v>
      </c>
      <c r="D13" s="28" t="s">
        <v>74</v>
      </c>
      <c r="E13" s="28"/>
      <c r="F13" s="28"/>
      <c r="G13" s="97">
        <f t="shared" ref="G13:I14" si="0">G14</f>
        <v>904</v>
      </c>
      <c r="H13" s="97">
        <f t="shared" si="0"/>
        <v>0</v>
      </c>
      <c r="I13" s="97">
        <f t="shared" si="0"/>
        <v>904</v>
      </c>
      <c r="J13" s="102"/>
    </row>
    <row r="14" spans="1:11" ht="53.25" customHeight="1" x14ac:dyDescent="0.25">
      <c r="A14" s="25" t="s">
        <v>101</v>
      </c>
      <c r="B14" s="26" t="s">
        <v>42</v>
      </c>
      <c r="C14" s="26" t="s">
        <v>76</v>
      </c>
      <c r="D14" s="26" t="s">
        <v>74</v>
      </c>
      <c r="E14" s="26" t="s">
        <v>128</v>
      </c>
      <c r="F14" s="26" t="s">
        <v>278</v>
      </c>
      <c r="G14" s="96">
        <f t="shared" si="0"/>
        <v>904</v>
      </c>
      <c r="H14" s="96">
        <f t="shared" si="0"/>
        <v>0</v>
      </c>
      <c r="I14" s="96">
        <f t="shared" si="0"/>
        <v>904</v>
      </c>
      <c r="J14" s="102"/>
    </row>
    <row r="15" spans="1:11" ht="25.5" x14ac:dyDescent="0.25">
      <c r="A15" s="25" t="s">
        <v>232</v>
      </c>
      <c r="B15" s="26" t="s">
        <v>42</v>
      </c>
      <c r="C15" s="26" t="s">
        <v>76</v>
      </c>
      <c r="D15" s="26" t="s">
        <v>74</v>
      </c>
      <c r="E15" s="26" t="s">
        <v>128</v>
      </c>
      <c r="F15" s="26" t="s">
        <v>231</v>
      </c>
      <c r="G15" s="96">
        <f>G16+G17</f>
        <v>904</v>
      </c>
      <c r="H15" s="96">
        <f>H16+H17</f>
        <v>0</v>
      </c>
      <c r="I15" s="96">
        <f>I16+I17</f>
        <v>904</v>
      </c>
      <c r="J15" s="102"/>
    </row>
    <row r="16" spans="1:11" ht="25.5" x14ac:dyDescent="0.25">
      <c r="A16" s="25" t="s">
        <v>136</v>
      </c>
      <c r="B16" s="26" t="s">
        <v>42</v>
      </c>
      <c r="C16" s="26" t="s">
        <v>76</v>
      </c>
      <c r="D16" s="26" t="s">
        <v>74</v>
      </c>
      <c r="E16" s="26" t="s">
        <v>128</v>
      </c>
      <c r="F16" s="26" t="s">
        <v>88</v>
      </c>
      <c r="G16" s="96">
        <f>'приложение № 5 распределение'!C14</f>
        <v>694</v>
      </c>
      <c r="H16" s="96">
        <f>'приложение № 5 распределение'!D14</f>
        <v>0</v>
      </c>
      <c r="I16" s="96">
        <f>'приложение № 5 распределение'!E14</f>
        <v>694</v>
      </c>
      <c r="J16" s="102"/>
    </row>
    <row r="17" spans="1:10" x14ac:dyDescent="0.25">
      <c r="A17" s="25" t="s">
        <v>146</v>
      </c>
      <c r="B17" s="26" t="s">
        <v>42</v>
      </c>
      <c r="C17" s="26" t="s">
        <v>76</v>
      </c>
      <c r="D17" s="26" t="s">
        <v>74</v>
      </c>
      <c r="E17" s="26" t="s">
        <v>128</v>
      </c>
      <c r="F17" s="26" t="s">
        <v>130</v>
      </c>
      <c r="G17" s="96">
        <f>'приложение № 5 распределение'!C15</f>
        <v>210</v>
      </c>
      <c r="H17" s="96">
        <f>'приложение № 5 распределение'!D15</f>
        <v>0</v>
      </c>
      <c r="I17" s="96">
        <f>'приложение № 5 распределение'!E15</f>
        <v>210</v>
      </c>
      <c r="J17" s="102"/>
    </row>
    <row r="18" spans="1:10" ht="51" x14ac:dyDescent="0.25">
      <c r="A18" s="27" t="s">
        <v>72</v>
      </c>
      <c r="B18" s="28" t="s">
        <v>42</v>
      </c>
      <c r="C18" s="28" t="s">
        <v>76</v>
      </c>
      <c r="D18" s="28" t="s">
        <v>73</v>
      </c>
      <c r="E18" s="28"/>
      <c r="F18" s="28"/>
      <c r="G18" s="97">
        <f>G19+G35</f>
        <v>2194.75</v>
      </c>
      <c r="H18" s="97">
        <f>H19+H35</f>
        <v>159.86121</v>
      </c>
      <c r="I18" s="97">
        <f>G18+H18</f>
        <v>2354.61121</v>
      </c>
      <c r="J18" s="102"/>
    </row>
    <row r="19" spans="1:10" ht="51.75" customHeight="1" x14ac:dyDescent="0.25">
      <c r="A19" s="27" t="s">
        <v>101</v>
      </c>
      <c r="B19" s="28" t="s">
        <v>42</v>
      </c>
      <c r="C19" s="28" t="s">
        <v>76</v>
      </c>
      <c r="D19" s="28" t="s">
        <v>73</v>
      </c>
      <c r="E19" s="28" t="s">
        <v>131</v>
      </c>
      <c r="F19" s="28"/>
      <c r="G19" s="97">
        <f t="shared" ref="G19:H19" si="1">G20</f>
        <v>2194.75</v>
      </c>
      <c r="H19" s="97">
        <f t="shared" si="1"/>
        <v>159.86121</v>
      </c>
      <c r="I19" s="97">
        <f>G19+H19</f>
        <v>2354.61121</v>
      </c>
      <c r="J19" s="102"/>
    </row>
    <row r="20" spans="1:10" x14ac:dyDescent="0.25">
      <c r="A20" s="27" t="s">
        <v>100</v>
      </c>
      <c r="B20" s="28" t="s">
        <v>42</v>
      </c>
      <c r="C20" s="28" t="s">
        <v>76</v>
      </c>
      <c r="D20" s="28" t="s">
        <v>73</v>
      </c>
      <c r="E20" s="28" t="s">
        <v>131</v>
      </c>
      <c r="F20" s="28"/>
      <c r="G20" s="97">
        <f>G22+G26+G29+G31</f>
        <v>2194.75</v>
      </c>
      <c r="H20" s="97">
        <f>H22+H26+H29+H31</f>
        <v>159.86121</v>
      </c>
      <c r="I20" s="97">
        <f>I22+I26+I29+I31</f>
        <v>2354.61121</v>
      </c>
      <c r="J20" s="102"/>
    </row>
    <row r="21" spans="1:10" ht="25.5" x14ac:dyDescent="0.25">
      <c r="A21" s="27" t="s">
        <v>232</v>
      </c>
      <c r="B21" s="28" t="s">
        <v>42</v>
      </c>
      <c r="C21" s="28" t="s">
        <v>76</v>
      </c>
      <c r="D21" s="28" t="s">
        <v>73</v>
      </c>
      <c r="E21" s="28" t="s">
        <v>131</v>
      </c>
      <c r="F21" s="28" t="s">
        <v>278</v>
      </c>
      <c r="G21" s="97">
        <f>G22</f>
        <v>1522</v>
      </c>
      <c r="H21" s="97">
        <f t="shared" ref="H21:I21" si="2">H22</f>
        <v>78</v>
      </c>
      <c r="I21" s="97">
        <f t="shared" si="2"/>
        <v>1600</v>
      </c>
      <c r="J21" s="102"/>
    </row>
    <row r="22" spans="1:10" ht="25.5" x14ac:dyDescent="0.25">
      <c r="A22" s="27" t="s">
        <v>232</v>
      </c>
      <c r="B22" s="28" t="s">
        <v>42</v>
      </c>
      <c r="C22" s="28" t="s">
        <v>76</v>
      </c>
      <c r="D22" s="28" t="s">
        <v>73</v>
      </c>
      <c r="E22" s="28" t="s">
        <v>131</v>
      </c>
      <c r="F22" s="28" t="s">
        <v>231</v>
      </c>
      <c r="G22" s="97">
        <f>G23+G24+G25</f>
        <v>1522</v>
      </c>
      <c r="H22" s="97">
        <f t="shared" ref="H22:I22" si="3">H23+H24+H25</f>
        <v>78</v>
      </c>
      <c r="I22" s="97">
        <f t="shared" si="3"/>
        <v>1600</v>
      </c>
      <c r="J22" s="102"/>
    </row>
    <row r="23" spans="1:10" ht="25.5" x14ac:dyDescent="0.25">
      <c r="A23" s="25" t="s">
        <v>136</v>
      </c>
      <c r="B23" s="26" t="s">
        <v>42</v>
      </c>
      <c r="C23" s="26" t="s">
        <v>76</v>
      </c>
      <c r="D23" s="26" t="s">
        <v>73</v>
      </c>
      <c r="E23" s="26" t="s">
        <v>131</v>
      </c>
      <c r="F23" s="26" t="s">
        <v>88</v>
      </c>
      <c r="G23" s="96">
        <f>'приложение № 5 распределение'!C17</f>
        <v>1038</v>
      </c>
      <c r="H23" s="96">
        <f>'приложение № 5 распределение'!D17</f>
        <v>0</v>
      </c>
      <c r="I23" s="96">
        <f>'приложение № 5 распределение'!E17</f>
        <v>1038</v>
      </c>
      <c r="J23" s="102"/>
    </row>
    <row r="24" spans="1:10" ht="25.5" x14ac:dyDescent="0.25">
      <c r="A24" s="25" t="s">
        <v>147</v>
      </c>
      <c r="B24" s="26" t="s">
        <v>42</v>
      </c>
      <c r="C24" s="26" t="s">
        <v>76</v>
      </c>
      <c r="D24" s="26" t="s">
        <v>73</v>
      </c>
      <c r="E24" s="26" t="s">
        <v>131</v>
      </c>
      <c r="F24" s="26" t="s">
        <v>99</v>
      </c>
      <c r="G24" s="96">
        <f>'приложение № 5 распределение'!C18</f>
        <v>170</v>
      </c>
      <c r="H24" s="96">
        <f>'приложение № 5 распределение'!D18</f>
        <v>78</v>
      </c>
      <c r="I24" s="96">
        <f>'приложение № 5 распределение'!E18</f>
        <v>248</v>
      </c>
      <c r="J24" s="102"/>
    </row>
    <row r="25" spans="1:10" x14ac:dyDescent="0.25">
      <c r="A25" s="25" t="s">
        <v>146</v>
      </c>
      <c r="B25" s="26" t="s">
        <v>42</v>
      </c>
      <c r="C25" s="26" t="s">
        <v>76</v>
      </c>
      <c r="D25" s="26" t="s">
        <v>73</v>
      </c>
      <c r="E25" s="26" t="s">
        <v>131</v>
      </c>
      <c r="F25" s="26" t="s">
        <v>130</v>
      </c>
      <c r="G25" s="96">
        <f>'приложение № 5 распределение'!C19</f>
        <v>314</v>
      </c>
      <c r="H25" s="96">
        <f>'приложение № 5 распределение'!D19</f>
        <v>0</v>
      </c>
      <c r="I25" s="96">
        <f>'приложение № 5 распределение'!E19</f>
        <v>314</v>
      </c>
      <c r="J25" s="102"/>
    </row>
    <row r="26" spans="1:10" ht="25.5" x14ac:dyDescent="0.25">
      <c r="A26" s="27" t="s">
        <v>233</v>
      </c>
      <c r="B26" s="28" t="s">
        <v>42</v>
      </c>
      <c r="C26" s="28" t="s">
        <v>76</v>
      </c>
      <c r="D26" s="28" t="s">
        <v>73</v>
      </c>
      <c r="E26" s="28" t="s">
        <v>131</v>
      </c>
      <c r="F26" s="28" t="s">
        <v>234</v>
      </c>
      <c r="G26" s="97">
        <f>G27</f>
        <v>572.04999999999995</v>
      </c>
      <c r="H26" s="97">
        <f t="shared" ref="H26:I26" si="4">H27</f>
        <v>81.86121</v>
      </c>
      <c r="I26" s="97">
        <f t="shared" si="4"/>
        <v>653.91120999999998</v>
      </c>
      <c r="J26" s="102"/>
    </row>
    <row r="27" spans="1:10" ht="25.5" x14ac:dyDescent="0.25">
      <c r="A27" s="25" t="s">
        <v>94</v>
      </c>
      <c r="B27" s="26" t="s">
        <v>42</v>
      </c>
      <c r="C27" s="26" t="s">
        <v>76</v>
      </c>
      <c r="D27" s="26" t="s">
        <v>73</v>
      </c>
      <c r="E27" s="26" t="s">
        <v>131</v>
      </c>
      <c r="F27" s="26" t="s">
        <v>191</v>
      </c>
      <c r="G27" s="96">
        <f>'приложение № 5 распределение'!C20</f>
        <v>572.04999999999995</v>
      </c>
      <c r="H27" s="96">
        <f>'приложение № 5 распределение'!D20</f>
        <v>81.86121</v>
      </c>
      <c r="I27" s="96">
        <f>'приложение № 5 распределение'!E20</f>
        <v>653.91120999999998</v>
      </c>
      <c r="J27" s="102"/>
    </row>
    <row r="28" spans="1:10" x14ac:dyDescent="0.25">
      <c r="A28" s="27" t="s">
        <v>279</v>
      </c>
      <c r="B28" s="28" t="s">
        <v>42</v>
      </c>
      <c r="C28" s="28" t="s">
        <v>76</v>
      </c>
      <c r="D28" s="28" t="s">
        <v>73</v>
      </c>
      <c r="E28" s="28" t="s">
        <v>131</v>
      </c>
      <c r="F28" s="28" t="s">
        <v>280</v>
      </c>
      <c r="G28" s="97">
        <f>G29</f>
        <v>10</v>
      </c>
      <c r="H28" s="97">
        <f t="shared" ref="H28:I28" si="5">H29</f>
        <v>0</v>
      </c>
      <c r="I28" s="97">
        <f t="shared" si="5"/>
        <v>10</v>
      </c>
      <c r="J28" s="102"/>
    </row>
    <row r="29" spans="1:10" x14ac:dyDescent="0.25">
      <c r="A29" s="25" t="s">
        <v>235</v>
      </c>
      <c r="B29" s="26" t="s">
        <v>42</v>
      </c>
      <c r="C29" s="26" t="s">
        <v>76</v>
      </c>
      <c r="D29" s="26" t="s">
        <v>73</v>
      </c>
      <c r="E29" s="26" t="s">
        <v>131</v>
      </c>
      <c r="F29" s="26" t="s">
        <v>236</v>
      </c>
      <c r="G29" s="96">
        <f>G30</f>
        <v>10</v>
      </c>
      <c r="H29" s="96">
        <f t="shared" ref="H29:I29" si="6">H30</f>
        <v>0</v>
      </c>
      <c r="I29" s="96">
        <f t="shared" si="6"/>
        <v>10</v>
      </c>
      <c r="J29" s="102"/>
    </row>
    <row r="30" spans="1:10" ht="25.5" x14ac:dyDescent="0.25">
      <c r="A30" s="25" t="s">
        <v>93</v>
      </c>
      <c r="B30" s="26" t="s">
        <v>42</v>
      </c>
      <c r="C30" s="26" t="s">
        <v>76</v>
      </c>
      <c r="D30" s="26" t="s">
        <v>73</v>
      </c>
      <c r="E30" s="26" t="s">
        <v>131</v>
      </c>
      <c r="F30" s="26" t="s">
        <v>92</v>
      </c>
      <c r="G30" s="96">
        <f>'приложение № 5 распределение'!C21</f>
        <v>10</v>
      </c>
      <c r="H30" s="96">
        <v>0</v>
      </c>
      <c r="I30" s="96">
        <f>G30+H30</f>
        <v>10</v>
      </c>
      <c r="J30" s="102"/>
    </row>
    <row r="31" spans="1:10" x14ac:dyDescent="0.25">
      <c r="A31" s="27" t="s">
        <v>237</v>
      </c>
      <c r="B31" s="28" t="s">
        <v>42</v>
      </c>
      <c r="C31" s="28" t="s">
        <v>76</v>
      </c>
      <c r="D31" s="28" t="s">
        <v>73</v>
      </c>
      <c r="E31" s="28" t="s">
        <v>131</v>
      </c>
      <c r="F31" s="28" t="s">
        <v>238</v>
      </c>
      <c r="G31" s="97">
        <f>G32+G33+G34</f>
        <v>90.7</v>
      </c>
      <c r="H31" s="97">
        <f t="shared" ref="H31:I31" si="7">H32+H33+H34</f>
        <v>0</v>
      </c>
      <c r="I31" s="97">
        <f t="shared" si="7"/>
        <v>90.7</v>
      </c>
      <c r="J31" s="102"/>
    </row>
    <row r="32" spans="1:10" ht="25.5" x14ac:dyDescent="0.25">
      <c r="A32" s="25" t="s">
        <v>91</v>
      </c>
      <c r="B32" s="26" t="s">
        <v>42</v>
      </c>
      <c r="C32" s="26" t="s">
        <v>76</v>
      </c>
      <c r="D32" s="26" t="s">
        <v>73</v>
      </c>
      <c r="E32" s="26" t="s">
        <v>131</v>
      </c>
      <c r="F32" s="26" t="s">
        <v>90</v>
      </c>
      <c r="G32" s="96">
        <f>'приложение № 5 распределение'!C22</f>
        <v>53</v>
      </c>
      <c r="H32" s="96">
        <v>0</v>
      </c>
      <c r="I32" s="96">
        <f>G32+H32</f>
        <v>53</v>
      </c>
      <c r="J32" s="102"/>
    </row>
    <row r="33" spans="1:10" ht="15.75" customHeight="1" x14ac:dyDescent="0.25">
      <c r="A33" s="20" t="s">
        <v>212</v>
      </c>
      <c r="B33" s="26" t="s">
        <v>42</v>
      </c>
      <c r="C33" s="26" t="s">
        <v>76</v>
      </c>
      <c r="D33" s="26" t="s">
        <v>73</v>
      </c>
      <c r="E33" s="26" t="s">
        <v>131</v>
      </c>
      <c r="F33" s="26" t="s">
        <v>89</v>
      </c>
      <c r="G33" s="96">
        <f>'приложение № 5 распределение'!C23</f>
        <v>7.7</v>
      </c>
      <c r="H33" s="96">
        <f>'приложение № 5 распределение'!D23</f>
        <v>0</v>
      </c>
      <c r="I33" s="96">
        <f t="shared" ref="I33:I34" si="8">G33+H33</f>
        <v>7.7</v>
      </c>
      <c r="J33" s="102"/>
    </row>
    <row r="34" spans="1:10" ht="15.75" customHeight="1" x14ac:dyDescent="0.25">
      <c r="A34" s="20" t="s">
        <v>213</v>
      </c>
      <c r="B34" s="26" t="s">
        <v>42</v>
      </c>
      <c r="C34" s="26" t="s">
        <v>76</v>
      </c>
      <c r="D34" s="26" t="s">
        <v>73</v>
      </c>
      <c r="E34" s="26" t="s">
        <v>131</v>
      </c>
      <c r="F34" s="26" t="s">
        <v>214</v>
      </c>
      <c r="G34" s="96">
        <f>'приложение № 5 распределение'!C24</f>
        <v>30</v>
      </c>
      <c r="H34" s="96">
        <f>'приложение № 5 распределение'!D24</f>
        <v>0</v>
      </c>
      <c r="I34" s="96">
        <f t="shared" si="8"/>
        <v>30</v>
      </c>
      <c r="J34" s="102"/>
    </row>
    <row r="35" spans="1:10" ht="15.75" customHeight="1" x14ac:dyDescent="0.25">
      <c r="A35" s="27" t="s">
        <v>70</v>
      </c>
      <c r="B35" s="28" t="s">
        <v>42</v>
      </c>
      <c r="C35" s="28" t="s">
        <v>76</v>
      </c>
      <c r="D35" s="28" t="s">
        <v>73</v>
      </c>
      <c r="E35" s="28" t="s">
        <v>132</v>
      </c>
      <c r="F35" s="28" t="s">
        <v>234</v>
      </c>
      <c r="G35" s="97">
        <f>G36</f>
        <v>0</v>
      </c>
      <c r="H35" s="97">
        <f>H36</f>
        <v>0</v>
      </c>
      <c r="I35" s="97">
        <f>I36</f>
        <v>0</v>
      </c>
      <c r="J35" s="102"/>
    </row>
    <row r="36" spans="1:10" ht="15.75" customHeight="1" x14ac:dyDescent="0.25">
      <c r="A36" s="25" t="s">
        <v>94</v>
      </c>
      <c r="B36" s="26" t="s">
        <v>42</v>
      </c>
      <c r="C36" s="26" t="s">
        <v>76</v>
      </c>
      <c r="D36" s="26" t="s">
        <v>73</v>
      </c>
      <c r="E36" s="26" t="s">
        <v>132</v>
      </c>
      <c r="F36" s="26" t="s">
        <v>191</v>
      </c>
      <c r="G36" s="96">
        <f>'приложение № 5 распределение'!C26</f>
        <v>0</v>
      </c>
      <c r="H36" s="96">
        <f>'приложение № 5 распределение'!D26</f>
        <v>0</v>
      </c>
      <c r="I36" s="96">
        <f>G36+H36</f>
        <v>0</v>
      </c>
      <c r="J36" s="102"/>
    </row>
    <row r="37" spans="1:10" s="69" customFormat="1" ht="25.5" customHeight="1" x14ac:dyDescent="0.25">
      <c r="A37" s="68" t="s">
        <v>293</v>
      </c>
      <c r="B37" s="77" t="s">
        <v>42</v>
      </c>
      <c r="C37" s="77" t="s">
        <v>76</v>
      </c>
      <c r="D37" s="77" t="s">
        <v>291</v>
      </c>
      <c r="E37" s="77"/>
      <c r="F37" s="77"/>
      <c r="G37" s="98">
        <f>G38</f>
        <v>0</v>
      </c>
      <c r="H37" s="98">
        <f t="shared" ref="H37:I37" si="9">H38</f>
        <v>0</v>
      </c>
      <c r="I37" s="98">
        <f t="shared" si="9"/>
        <v>0</v>
      </c>
      <c r="J37" s="102"/>
    </row>
    <row r="38" spans="1:10" s="69" customFormat="1" ht="24.75" customHeight="1" x14ac:dyDescent="0.25">
      <c r="A38" s="71" t="s">
        <v>293</v>
      </c>
      <c r="B38" s="75" t="s">
        <v>42</v>
      </c>
      <c r="C38" s="75" t="s">
        <v>76</v>
      </c>
      <c r="D38" s="75" t="s">
        <v>291</v>
      </c>
      <c r="E38" s="75" t="s">
        <v>292</v>
      </c>
      <c r="F38" s="75"/>
      <c r="G38" s="99">
        <f>G39</f>
        <v>0</v>
      </c>
      <c r="H38" s="99">
        <f>H39</f>
        <v>0</v>
      </c>
      <c r="I38" s="99">
        <f>I39</f>
        <v>0</v>
      </c>
      <c r="J38" s="102"/>
    </row>
    <row r="39" spans="1:10" s="69" customFormat="1" ht="24" customHeight="1" x14ac:dyDescent="0.25">
      <c r="A39" s="71" t="s">
        <v>301</v>
      </c>
      <c r="B39" s="75" t="s">
        <v>42</v>
      </c>
      <c r="C39" s="75" t="s">
        <v>76</v>
      </c>
      <c r="D39" s="75" t="s">
        <v>291</v>
      </c>
      <c r="E39" s="75" t="s">
        <v>292</v>
      </c>
      <c r="F39" s="75" t="s">
        <v>234</v>
      </c>
      <c r="G39" s="99">
        <f>G40</f>
        <v>0</v>
      </c>
      <c r="H39" s="99">
        <f>H40</f>
        <v>0</v>
      </c>
      <c r="I39" s="99">
        <f>I40</f>
        <v>0</v>
      </c>
      <c r="J39" s="102"/>
    </row>
    <row r="40" spans="1:10" ht="29.25" customHeight="1" x14ac:dyDescent="0.25">
      <c r="A40" s="25" t="s">
        <v>94</v>
      </c>
      <c r="B40" s="26" t="s">
        <v>42</v>
      </c>
      <c r="C40" s="26" t="s">
        <v>76</v>
      </c>
      <c r="D40" s="26" t="s">
        <v>291</v>
      </c>
      <c r="E40" s="26" t="s">
        <v>292</v>
      </c>
      <c r="F40" s="26" t="s">
        <v>191</v>
      </c>
      <c r="G40" s="96">
        <f>'приложение № 5 распределение'!C28</f>
        <v>0</v>
      </c>
      <c r="H40" s="96">
        <f>'приложение № 5 распределение'!D28</f>
        <v>0</v>
      </c>
      <c r="I40" s="96">
        <f>'приложение № 5 распределение'!E28</f>
        <v>0</v>
      </c>
      <c r="J40" s="102"/>
    </row>
    <row r="41" spans="1:10" x14ac:dyDescent="0.25">
      <c r="A41" s="27" t="s">
        <v>70</v>
      </c>
      <c r="B41" s="28" t="s">
        <v>42</v>
      </c>
      <c r="C41" s="28" t="s">
        <v>76</v>
      </c>
      <c r="D41" s="28" t="s">
        <v>71</v>
      </c>
      <c r="E41" s="28"/>
      <c r="F41" s="28" t="s">
        <v>280</v>
      </c>
      <c r="G41" s="97">
        <f t="shared" ref="G41:I43" si="10">G42</f>
        <v>30</v>
      </c>
      <c r="H41" s="97">
        <f t="shared" si="10"/>
        <v>0</v>
      </c>
      <c r="I41" s="97">
        <f t="shared" si="10"/>
        <v>30</v>
      </c>
      <c r="J41" s="102"/>
    </row>
    <row r="42" spans="1:10" x14ac:dyDescent="0.25">
      <c r="A42" s="25" t="s">
        <v>70</v>
      </c>
      <c r="B42" s="26" t="s">
        <v>42</v>
      </c>
      <c r="C42" s="26" t="s">
        <v>76</v>
      </c>
      <c r="D42" s="26" t="s">
        <v>71</v>
      </c>
      <c r="E42" s="26" t="s">
        <v>132</v>
      </c>
      <c r="F42" s="26"/>
      <c r="G42" s="96">
        <f t="shared" si="10"/>
        <v>30</v>
      </c>
      <c r="H42" s="96">
        <f t="shared" si="10"/>
        <v>0</v>
      </c>
      <c r="I42" s="96">
        <f t="shared" si="10"/>
        <v>30</v>
      </c>
      <c r="J42" s="102"/>
    </row>
    <row r="43" spans="1:10" x14ac:dyDescent="0.25">
      <c r="A43" s="25" t="s">
        <v>98</v>
      </c>
      <c r="B43" s="26" t="s">
        <v>42</v>
      </c>
      <c r="C43" s="26" t="s">
        <v>76</v>
      </c>
      <c r="D43" s="26" t="s">
        <v>71</v>
      </c>
      <c r="E43" s="26" t="s">
        <v>132</v>
      </c>
      <c r="F43" s="26"/>
      <c r="G43" s="96">
        <f t="shared" si="10"/>
        <v>30</v>
      </c>
      <c r="H43" s="96">
        <f t="shared" si="10"/>
        <v>0</v>
      </c>
      <c r="I43" s="96">
        <f t="shared" si="10"/>
        <v>30</v>
      </c>
      <c r="J43" s="102"/>
    </row>
    <row r="44" spans="1:10" x14ac:dyDescent="0.25">
      <c r="A44" s="25" t="s">
        <v>97</v>
      </c>
      <c r="B44" s="26" t="s">
        <v>42</v>
      </c>
      <c r="C44" s="26" t="s">
        <v>76</v>
      </c>
      <c r="D44" s="26" t="s">
        <v>71</v>
      </c>
      <c r="E44" s="26" t="s">
        <v>132</v>
      </c>
      <c r="F44" s="26" t="s">
        <v>218</v>
      </c>
      <c r="G44" s="96">
        <f>'приложение № 5 распределение'!C30</f>
        <v>30</v>
      </c>
      <c r="H44" s="96">
        <f>'приложение № 5 распределение'!D30</f>
        <v>0</v>
      </c>
      <c r="I44" s="96">
        <f>'приложение № 5 распределение'!E30</f>
        <v>30</v>
      </c>
      <c r="J44" s="102"/>
    </row>
    <row r="45" spans="1:10" x14ac:dyDescent="0.25">
      <c r="A45" s="27" t="s">
        <v>96</v>
      </c>
      <c r="B45" s="28" t="s">
        <v>42</v>
      </c>
      <c r="C45" s="28" t="s">
        <v>76</v>
      </c>
      <c r="D45" s="28" t="s">
        <v>69</v>
      </c>
      <c r="E45" s="28"/>
      <c r="F45" s="28"/>
      <c r="G45" s="98">
        <f>G46+G53</f>
        <v>1275.0999999999999</v>
      </c>
      <c r="H45" s="98">
        <f t="shared" ref="G45:I47" si="11">H46</f>
        <v>49.995840000000001</v>
      </c>
      <c r="I45" s="98">
        <f>I46+I53</f>
        <v>1325.0958399999997</v>
      </c>
      <c r="J45" s="102"/>
    </row>
    <row r="46" spans="1:10" ht="39.75" customHeight="1" x14ac:dyDescent="0.25">
      <c r="A46" s="27" t="s">
        <v>258</v>
      </c>
      <c r="B46" s="28" t="s">
        <v>42</v>
      </c>
      <c r="C46" s="28" t="s">
        <v>76</v>
      </c>
      <c r="D46" s="28" t="s">
        <v>69</v>
      </c>
      <c r="E46" s="28" t="s">
        <v>133</v>
      </c>
      <c r="F46" s="28"/>
      <c r="G46" s="98">
        <f t="shared" si="11"/>
        <v>1256.1999999999998</v>
      </c>
      <c r="H46" s="98">
        <f t="shared" si="11"/>
        <v>49.995840000000001</v>
      </c>
      <c r="I46" s="98">
        <f t="shared" si="11"/>
        <v>1306.1999999999998</v>
      </c>
      <c r="J46" s="102"/>
    </row>
    <row r="47" spans="1:10" ht="25.5" x14ac:dyDescent="0.25">
      <c r="A47" s="25" t="s">
        <v>259</v>
      </c>
      <c r="B47" s="26" t="s">
        <v>42</v>
      </c>
      <c r="C47" s="26" t="s">
        <v>76</v>
      </c>
      <c r="D47" s="26" t="s">
        <v>69</v>
      </c>
      <c r="E47" s="26" t="s">
        <v>133</v>
      </c>
      <c r="F47" s="26"/>
      <c r="G47" s="96">
        <f t="shared" si="11"/>
        <v>1256.1999999999998</v>
      </c>
      <c r="H47" s="96">
        <f t="shared" si="11"/>
        <v>49.995840000000001</v>
      </c>
      <c r="I47" s="96">
        <f t="shared" si="11"/>
        <v>1306.1999999999998</v>
      </c>
      <c r="J47" s="102"/>
    </row>
    <row r="48" spans="1:10" ht="25.5" x14ac:dyDescent="0.25">
      <c r="A48" s="25" t="s">
        <v>239</v>
      </c>
      <c r="B48" s="26" t="s">
        <v>42</v>
      </c>
      <c r="C48" s="26" t="s">
        <v>76</v>
      </c>
      <c r="D48" s="26" t="s">
        <v>69</v>
      </c>
      <c r="E48" s="26" t="s">
        <v>133</v>
      </c>
      <c r="F48" s="26" t="s">
        <v>278</v>
      </c>
      <c r="G48" s="96">
        <f>G50+G51+G52</f>
        <v>1256.1999999999998</v>
      </c>
      <c r="H48" s="96">
        <f>H49+H54</f>
        <v>49.995840000000001</v>
      </c>
      <c r="I48" s="96">
        <f>I50+I51+I52</f>
        <v>1306.1999999999998</v>
      </c>
      <c r="J48" s="102"/>
    </row>
    <row r="49" spans="1:10" ht="25.5" x14ac:dyDescent="0.25">
      <c r="A49" s="25" t="s">
        <v>239</v>
      </c>
      <c r="B49" s="26" t="s">
        <v>42</v>
      </c>
      <c r="C49" s="26" t="s">
        <v>76</v>
      </c>
      <c r="D49" s="26" t="s">
        <v>69</v>
      </c>
      <c r="E49" s="26" t="s">
        <v>133</v>
      </c>
      <c r="F49" s="26" t="s">
        <v>240</v>
      </c>
      <c r="G49" s="96">
        <f>G50+G51+G52</f>
        <v>1256.1999999999998</v>
      </c>
      <c r="H49" s="96">
        <f t="shared" ref="H49:I49" si="12">H50+H51+H52</f>
        <v>50</v>
      </c>
      <c r="I49" s="96">
        <f t="shared" si="12"/>
        <v>1306.1999999999998</v>
      </c>
      <c r="J49" s="102"/>
    </row>
    <row r="50" spans="1:10" x14ac:dyDescent="0.25">
      <c r="A50" s="25" t="s">
        <v>135</v>
      </c>
      <c r="B50" s="26" t="s">
        <v>42</v>
      </c>
      <c r="C50" s="26" t="s">
        <v>76</v>
      </c>
      <c r="D50" s="26" t="s">
        <v>69</v>
      </c>
      <c r="E50" s="26" t="s">
        <v>133</v>
      </c>
      <c r="F50" s="26" t="s">
        <v>80</v>
      </c>
      <c r="G50" s="96">
        <f>'приложение № 5 распределение'!C32</f>
        <v>857.3</v>
      </c>
      <c r="H50" s="96">
        <f>'приложение № 5 распределение'!D32</f>
        <v>0</v>
      </c>
      <c r="I50" s="96">
        <f>'приложение № 5 распределение'!E32</f>
        <v>857.3</v>
      </c>
      <c r="J50" s="102"/>
    </row>
    <row r="51" spans="1:10" ht="25.5" x14ac:dyDescent="0.25">
      <c r="A51" s="20" t="s">
        <v>147</v>
      </c>
      <c r="B51" s="26" t="s">
        <v>42</v>
      </c>
      <c r="C51" s="26" t="s">
        <v>76</v>
      </c>
      <c r="D51" s="26" t="s">
        <v>69</v>
      </c>
      <c r="E51" s="26" t="s">
        <v>133</v>
      </c>
      <c r="F51" s="26" t="s">
        <v>270</v>
      </c>
      <c r="G51" s="96">
        <f>'приложение № 5 распределение'!C33</f>
        <v>140</v>
      </c>
      <c r="H51" s="96">
        <f>'приложение № 5 распределение'!D33</f>
        <v>50</v>
      </c>
      <c r="I51" s="96">
        <f>'приложение № 5 распределение'!E33</f>
        <v>190</v>
      </c>
      <c r="J51" s="102"/>
    </row>
    <row r="52" spans="1:10" x14ac:dyDescent="0.25">
      <c r="A52" s="25" t="s">
        <v>146</v>
      </c>
      <c r="B52" s="26" t="s">
        <v>42</v>
      </c>
      <c r="C52" s="26" t="s">
        <v>76</v>
      </c>
      <c r="D52" s="26" t="s">
        <v>69</v>
      </c>
      <c r="E52" s="26" t="s">
        <v>133</v>
      </c>
      <c r="F52" s="26" t="s">
        <v>134</v>
      </c>
      <c r="G52" s="96">
        <f>'приложение № 5 распределение'!C34</f>
        <v>258.89999999999998</v>
      </c>
      <c r="H52" s="96">
        <f>'приложение № 5 распределение'!D34</f>
        <v>0</v>
      </c>
      <c r="I52" s="96">
        <f>'приложение № 5 распределение'!E34</f>
        <v>258.89999999999998</v>
      </c>
      <c r="J52" s="102"/>
    </row>
    <row r="53" spans="1:10" x14ac:dyDescent="0.25">
      <c r="A53" s="27" t="s">
        <v>302</v>
      </c>
      <c r="B53" s="28" t="s">
        <v>42</v>
      </c>
      <c r="C53" s="28" t="s">
        <v>76</v>
      </c>
      <c r="D53" s="28" t="s">
        <v>69</v>
      </c>
      <c r="E53" s="28" t="s">
        <v>217</v>
      </c>
      <c r="F53" s="28"/>
      <c r="G53" s="97">
        <f>G54</f>
        <v>18.899999999999999</v>
      </c>
      <c r="H53" s="97">
        <f>H54</f>
        <v>-4.1599999999999996E-3</v>
      </c>
      <c r="I53" s="97">
        <f>I54</f>
        <v>18.89584</v>
      </c>
      <c r="J53" s="102"/>
    </row>
    <row r="54" spans="1:10" ht="25.5" x14ac:dyDescent="0.25">
      <c r="A54" s="25" t="s">
        <v>233</v>
      </c>
      <c r="B54" s="26" t="s">
        <v>42</v>
      </c>
      <c r="C54" s="26" t="s">
        <v>76</v>
      </c>
      <c r="D54" s="26" t="s">
        <v>69</v>
      </c>
      <c r="E54" s="26" t="s">
        <v>217</v>
      </c>
      <c r="F54" s="26" t="s">
        <v>234</v>
      </c>
      <c r="G54" s="96">
        <f>G55</f>
        <v>18.899999999999999</v>
      </c>
      <c r="H54" s="96">
        <f t="shared" ref="H54:I54" si="13">H55</f>
        <v>-4.1599999999999996E-3</v>
      </c>
      <c r="I54" s="96">
        <f t="shared" si="13"/>
        <v>18.89584</v>
      </c>
      <c r="J54" s="102"/>
    </row>
    <row r="55" spans="1:10" ht="25.5" x14ac:dyDescent="0.25">
      <c r="A55" s="25" t="s">
        <v>94</v>
      </c>
      <c r="B55" s="26" t="s">
        <v>42</v>
      </c>
      <c r="C55" s="26" t="s">
        <v>76</v>
      </c>
      <c r="D55" s="26" t="s">
        <v>69</v>
      </c>
      <c r="E55" s="26" t="s">
        <v>217</v>
      </c>
      <c r="F55" s="26" t="s">
        <v>191</v>
      </c>
      <c r="G55" s="96">
        <f>'приложение № 5 распределение'!C36</f>
        <v>18.899999999999999</v>
      </c>
      <c r="H55" s="96">
        <f>'приложение № 5 распределение'!D36</f>
        <v>-4.1599999999999996E-3</v>
      </c>
      <c r="I55" s="96">
        <f>'приложение № 5 распределение'!E36</f>
        <v>18.89584</v>
      </c>
      <c r="J55" s="102"/>
    </row>
    <row r="56" spans="1:10" x14ac:dyDescent="0.25">
      <c r="A56" s="27" t="s">
        <v>67</v>
      </c>
      <c r="B56" s="28" t="s">
        <v>42</v>
      </c>
      <c r="C56" s="28" t="s">
        <v>68</v>
      </c>
      <c r="D56" s="28"/>
      <c r="E56" s="28"/>
      <c r="F56" s="28"/>
      <c r="G56" s="97">
        <f t="shared" ref="G56:I58" si="14">G57</f>
        <v>110.1</v>
      </c>
      <c r="H56" s="97">
        <f t="shared" si="14"/>
        <v>0</v>
      </c>
      <c r="I56" s="97">
        <f t="shared" si="14"/>
        <v>110.1</v>
      </c>
      <c r="J56" s="102"/>
    </row>
    <row r="57" spans="1:10" x14ac:dyDescent="0.25">
      <c r="A57" s="25" t="s">
        <v>65</v>
      </c>
      <c r="B57" s="26" t="s">
        <v>42</v>
      </c>
      <c r="C57" s="26" t="s">
        <v>68</v>
      </c>
      <c r="D57" s="26" t="s">
        <v>66</v>
      </c>
      <c r="E57" s="26"/>
      <c r="F57" s="26"/>
      <c r="G57" s="96">
        <f t="shared" si="14"/>
        <v>110.1</v>
      </c>
      <c r="H57" s="96">
        <f t="shared" si="14"/>
        <v>0</v>
      </c>
      <c r="I57" s="96">
        <f t="shared" si="14"/>
        <v>110.1</v>
      </c>
      <c r="J57" s="102"/>
    </row>
    <row r="58" spans="1:10" x14ac:dyDescent="0.25">
      <c r="A58" s="25" t="s">
        <v>65</v>
      </c>
      <c r="B58" s="26" t="s">
        <v>42</v>
      </c>
      <c r="C58" s="26" t="s">
        <v>68</v>
      </c>
      <c r="D58" s="26" t="s">
        <v>66</v>
      </c>
      <c r="E58" s="26" t="s">
        <v>137</v>
      </c>
      <c r="F58" s="26"/>
      <c r="G58" s="96">
        <f t="shared" si="14"/>
        <v>110.1</v>
      </c>
      <c r="H58" s="96">
        <f t="shared" si="14"/>
        <v>0</v>
      </c>
      <c r="I58" s="96">
        <f t="shared" si="14"/>
        <v>110.1</v>
      </c>
      <c r="J58" s="102"/>
    </row>
    <row r="59" spans="1:10" x14ac:dyDescent="0.25">
      <c r="A59" s="25" t="s">
        <v>65</v>
      </c>
      <c r="B59" s="26" t="s">
        <v>42</v>
      </c>
      <c r="C59" s="26" t="s">
        <v>68</v>
      </c>
      <c r="D59" s="26" t="s">
        <v>66</v>
      </c>
      <c r="E59" s="26" t="s">
        <v>137</v>
      </c>
      <c r="F59" s="26" t="s">
        <v>278</v>
      </c>
      <c r="G59" s="96">
        <f>G61+G62+G64</f>
        <v>110.1</v>
      </c>
      <c r="H59" s="96">
        <f>H61+H62+H64</f>
        <v>0</v>
      </c>
      <c r="I59" s="96">
        <f>I61+I62+I64</f>
        <v>110.1</v>
      </c>
      <c r="J59" s="102"/>
    </row>
    <row r="60" spans="1:10" ht="25.5" x14ac:dyDescent="0.25">
      <c r="A60" s="25" t="s">
        <v>232</v>
      </c>
      <c r="B60" s="26" t="s">
        <v>42</v>
      </c>
      <c r="C60" s="26" t="s">
        <v>68</v>
      </c>
      <c r="D60" s="26" t="s">
        <v>66</v>
      </c>
      <c r="E60" s="26" t="s">
        <v>137</v>
      </c>
      <c r="F60" s="26" t="s">
        <v>231</v>
      </c>
      <c r="G60" s="96">
        <f>G61+G62</f>
        <v>99</v>
      </c>
      <c r="H60" s="96">
        <f t="shared" ref="H60:I60" si="15">H61+H62</f>
        <v>0</v>
      </c>
      <c r="I60" s="96">
        <f t="shared" si="15"/>
        <v>99</v>
      </c>
      <c r="J60" s="102"/>
    </row>
    <row r="61" spans="1:10" ht="25.5" x14ac:dyDescent="0.25">
      <c r="A61" s="25" t="s">
        <v>136</v>
      </c>
      <c r="B61" s="26" t="s">
        <v>42</v>
      </c>
      <c r="C61" s="26" t="s">
        <v>68</v>
      </c>
      <c r="D61" s="26" t="s">
        <v>66</v>
      </c>
      <c r="E61" s="26" t="s">
        <v>137</v>
      </c>
      <c r="F61" s="26" t="s">
        <v>88</v>
      </c>
      <c r="G61" s="96">
        <f>'приложение № 5 распределение'!C38</f>
        <v>76</v>
      </c>
      <c r="H61" s="96">
        <f>'приложение № 5 распределение'!D38</f>
        <v>0</v>
      </c>
      <c r="I61" s="96">
        <f>'приложение № 5 распределение'!E38</f>
        <v>76</v>
      </c>
      <c r="J61" s="102"/>
    </row>
    <row r="62" spans="1:10" x14ac:dyDescent="0.25">
      <c r="A62" s="25" t="s">
        <v>146</v>
      </c>
      <c r="B62" s="26" t="s">
        <v>42</v>
      </c>
      <c r="C62" s="26" t="s">
        <v>68</v>
      </c>
      <c r="D62" s="26" t="s">
        <v>66</v>
      </c>
      <c r="E62" s="26" t="s">
        <v>137</v>
      </c>
      <c r="F62" s="26" t="s">
        <v>130</v>
      </c>
      <c r="G62" s="96">
        <f>'приложение № 5 распределение'!C39</f>
        <v>23</v>
      </c>
      <c r="H62" s="96">
        <f>'приложение № 5 распределение'!D39</f>
        <v>0</v>
      </c>
      <c r="I62" s="96">
        <f>'приложение № 5 распределение'!E39</f>
        <v>23</v>
      </c>
      <c r="J62" s="102"/>
    </row>
    <row r="63" spans="1:10" ht="25.5" x14ac:dyDescent="0.25">
      <c r="A63" s="25" t="s">
        <v>233</v>
      </c>
      <c r="B63" s="26" t="s">
        <v>42</v>
      </c>
      <c r="C63" s="26" t="s">
        <v>68</v>
      </c>
      <c r="D63" s="26" t="s">
        <v>66</v>
      </c>
      <c r="E63" s="26" t="s">
        <v>137</v>
      </c>
      <c r="F63" s="26" t="s">
        <v>234</v>
      </c>
      <c r="G63" s="96">
        <f>G64</f>
        <v>11.1</v>
      </c>
      <c r="H63" s="96">
        <f t="shared" ref="H63:I63" si="16">H64</f>
        <v>0</v>
      </c>
      <c r="I63" s="96">
        <f t="shared" si="16"/>
        <v>11.1</v>
      </c>
      <c r="J63" s="102"/>
    </row>
    <row r="64" spans="1:10" ht="25.5" x14ac:dyDescent="0.25">
      <c r="A64" s="25" t="s">
        <v>94</v>
      </c>
      <c r="B64" s="26" t="s">
        <v>42</v>
      </c>
      <c r="C64" s="26" t="s">
        <v>68</v>
      </c>
      <c r="D64" s="26" t="s">
        <v>66</v>
      </c>
      <c r="E64" s="26" t="s">
        <v>137</v>
      </c>
      <c r="F64" s="26" t="s">
        <v>191</v>
      </c>
      <c r="G64" s="96">
        <f>'приложение № 5 распределение'!C40</f>
        <v>11.1</v>
      </c>
      <c r="H64" s="96">
        <f>'приложение № 5 распределение'!D40</f>
        <v>0</v>
      </c>
      <c r="I64" s="96">
        <f>'приложение № 5 распределение'!E40</f>
        <v>11.1</v>
      </c>
      <c r="J64" s="102"/>
    </row>
    <row r="65" spans="1:10" ht="25.5" x14ac:dyDescent="0.25">
      <c r="A65" s="27" t="s">
        <v>115</v>
      </c>
      <c r="B65" s="28" t="s">
        <v>42</v>
      </c>
      <c r="C65" s="28" t="s">
        <v>116</v>
      </c>
      <c r="D65" s="26"/>
      <c r="E65" s="26"/>
      <c r="F65" s="26"/>
      <c r="G65" s="97">
        <f>G69+G66</f>
        <v>70.5</v>
      </c>
      <c r="H65" s="97">
        <f t="shared" ref="H65:I65" si="17">H69+H66</f>
        <v>-26</v>
      </c>
      <c r="I65" s="97">
        <f t="shared" si="17"/>
        <v>44.5</v>
      </c>
      <c r="J65" s="102"/>
    </row>
    <row r="66" spans="1:10" s="69" customFormat="1" ht="38.25" x14ac:dyDescent="0.25">
      <c r="A66" s="74" t="s">
        <v>303</v>
      </c>
      <c r="B66" s="75" t="s">
        <v>42</v>
      </c>
      <c r="C66" s="75" t="s">
        <v>294</v>
      </c>
      <c r="D66" s="75" t="s">
        <v>294</v>
      </c>
      <c r="E66" s="75"/>
      <c r="F66" s="75"/>
      <c r="G66" s="98">
        <f>G67</f>
        <v>0.5</v>
      </c>
      <c r="H66" s="98">
        <f t="shared" ref="H66:I67" si="18">H67</f>
        <v>0</v>
      </c>
      <c r="I66" s="98">
        <f t="shared" si="18"/>
        <v>0.5</v>
      </c>
      <c r="J66" s="102"/>
    </row>
    <row r="67" spans="1:10" s="69" customFormat="1" ht="51" x14ac:dyDescent="0.25">
      <c r="A67" s="68" t="s">
        <v>299</v>
      </c>
      <c r="B67" s="75" t="s">
        <v>42</v>
      </c>
      <c r="C67" s="75" t="s">
        <v>294</v>
      </c>
      <c r="D67" s="75" t="s">
        <v>294</v>
      </c>
      <c r="E67" s="75" t="s">
        <v>295</v>
      </c>
      <c r="F67" s="75" t="s">
        <v>234</v>
      </c>
      <c r="G67" s="98">
        <f>G68</f>
        <v>0.5</v>
      </c>
      <c r="H67" s="98">
        <f t="shared" si="18"/>
        <v>0</v>
      </c>
      <c r="I67" s="98">
        <f t="shared" si="18"/>
        <v>0.5</v>
      </c>
      <c r="J67" s="102"/>
    </row>
    <row r="68" spans="1:10" s="69" customFormat="1" ht="25.5" x14ac:dyDescent="0.25">
      <c r="A68" s="76" t="s">
        <v>94</v>
      </c>
      <c r="B68" s="75" t="s">
        <v>42</v>
      </c>
      <c r="C68" s="75" t="s">
        <v>294</v>
      </c>
      <c r="D68" s="75" t="s">
        <v>294</v>
      </c>
      <c r="E68" s="75" t="s">
        <v>295</v>
      </c>
      <c r="F68" s="75" t="s">
        <v>191</v>
      </c>
      <c r="G68" s="98">
        <f>'приложение № 5 распределение'!C42</f>
        <v>0.5</v>
      </c>
      <c r="H68" s="98">
        <f>'приложение № 5 распределение'!D42</f>
        <v>0</v>
      </c>
      <c r="I68" s="98">
        <f>'приложение № 5 распределение'!E42</f>
        <v>0.5</v>
      </c>
      <c r="J68" s="102"/>
    </row>
    <row r="69" spans="1:10" x14ac:dyDescent="0.25">
      <c r="A69" s="25" t="s">
        <v>114</v>
      </c>
      <c r="B69" s="26" t="s">
        <v>42</v>
      </c>
      <c r="C69" s="26" t="s">
        <v>116</v>
      </c>
      <c r="D69" s="26" t="s">
        <v>117</v>
      </c>
      <c r="E69" s="26"/>
      <c r="F69" s="26"/>
      <c r="G69" s="96">
        <f t="shared" ref="G69:I70" si="19">G70</f>
        <v>70</v>
      </c>
      <c r="H69" s="96">
        <f t="shared" si="19"/>
        <v>-26</v>
      </c>
      <c r="I69" s="96">
        <f t="shared" si="19"/>
        <v>44</v>
      </c>
      <c r="J69" s="102"/>
    </row>
    <row r="70" spans="1:10" ht="25.5" x14ac:dyDescent="0.25">
      <c r="A70" s="25" t="s">
        <v>83</v>
      </c>
      <c r="B70" s="26" t="s">
        <v>42</v>
      </c>
      <c r="C70" s="26" t="s">
        <v>116</v>
      </c>
      <c r="D70" s="26" t="s">
        <v>117</v>
      </c>
      <c r="E70" s="26" t="s">
        <v>138</v>
      </c>
      <c r="F70" s="26" t="s">
        <v>234</v>
      </c>
      <c r="G70" s="96">
        <f t="shared" si="19"/>
        <v>70</v>
      </c>
      <c r="H70" s="96">
        <f t="shared" si="19"/>
        <v>-26</v>
      </c>
      <c r="I70" s="96">
        <f t="shared" si="19"/>
        <v>44</v>
      </c>
      <c r="J70" s="102"/>
    </row>
    <row r="71" spans="1:10" ht="38.25" x14ac:dyDescent="0.25">
      <c r="A71" s="29" t="s">
        <v>321</v>
      </c>
      <c r="B71" s="26" t="s">
        <v>42</v>
      </c>
      <c r="C71" s="26" t="s">
        <v>116</v>
      </c>
      <c r="D71" s="26" t="s">
        <v>117</v>
      </c>
      <c r="E71" s="26" t="s">
        <v>138</v>
      </c>
      <c r="F71" s="26" t="s">
        <v>191</v>
      </c>
      <c r="G71" s="96">
        <f>'приложение № 5 распределение'!C45</f>
        <v>70</v>
      </c>
      <c r="H71" s="96">
        <f>'приложение № 5 распределение'!D45</f>
        <v>-26</v>
      </c>
      <c r="I71" s="96">
        <f>'приложение № 5 распределение'!E45</f>
        <v>44</v>
      </c>
      <c r="J71" s="102"/>
    </row>
    <row r="72" spans="1:10" x14ac:dyDescent="0.25">
      <c r="A72" s="27" t="s">
        <v>63</v>
      </c>
      <c r="B72" s="28" t="s">
        <v>42</v>
      </c>
      <c r="C72" s="28" t="s">
        <v>64</v>
      </c>
      <c r="D72" s="28"/>
      <c r="E72" s="28"/>
      <c r="F72" s="28"/>
      <c r="G72" s="97">
        <f>G73+G77</f>
        <v>369.16273999999999</v>
      </c>
      <c r="H72" s="97">
        <f t="shared" ref="H72:I72" si="20">H73+H77</f>
        <v>634.25837999999999</v>
      </c>
      <c r="I72" s="97">
        <f t="shared" si="20"/>
        <v>1003.42112</v>
      </c>
      <c r="J72" s="102"/>
    </row>
    <row r="73" spans="1:10" x14ac:dyDescent="0.25">
      <c r="A73" s="25" t="s">
        <v>87</v>
      </c>
      <c r="B73" s="26" t="s">
        <v>42</v>
      </c>
      <c r="C73" s="26" t="s">
        <v>64</v>
      </c>
      <c r="D73" s="26" t="s">
        <v>62</v>
      </c>
      <c r="E73" s="26"/>
      <c r="F73" s="26"/>
      <c r="G73" s="96">
        <f t="shared" ref="G73:I75" si="21">G74</f>
        <v>359.16273999999999</v>
      </c>
      <c r="H73" s="96">
        <f t="shared" si="21"/>
        <v>644.25837999999999</v>
      </c>
      <c r="I73" s="96">
        <f t="shared" si="21"/>
        <v>1003.42112</v>
      </c>
      <c r="J73" s="102"/>
    </row>
    <row r="74" spans="1:10" x14ac:dyDescent="0.25">
      <c r="A74" s="25" t="s">
        <v>86</v>
      </c>
      <c r="B74" s="26" t="s">
        <v>42</v>
      </c>
      <c r="C74" s="26" t="s">
        <v>64</v>
      </c>
      <c r="D74" s="26" t="s">
        <v>62</v>
      </c>
      <c r="E74" s="26"/>
      <c r="F74" s="26"/>
      <c r="G74" s="96">
        <f t="shared" si="21"/>
        <v>359.16273999999999</v>
      </c>
      <c r="H74" s="96">
        <f t="shared" si="21"/>
        <v>644.25837999999999</v>
      </c>
      <c r="I74" s="96">
        <f t="shared" si="21"/>
        <v>1003.42112</v>
      </c>
      <c r="J74" s="102"/>
    </row>
    <row r="75" spans="1:10" ht="25.5" x14ac:dyDescent="0.25">
      <c r="A75" s="25" t="s">
        <v>323</v>
      </c>
      <c r="B75" s="26" t="s">
        <v>42</v>
      </c>
      <c r="C75" s="26" t="s">
        <v>64</v>
      </c>
      <c r="D75" s="26" t="s">
        <v>62</v>
      </c>
      <c r="E75" s="59" t="s">
        <v>274</v>
      </c>
      <c r="F75" s="26" t="s">
        <v>234</v>
      </c>
      <c r="G75" s="96">
        <f t="shared" si="21"/>
        <v>359.16273999999999</v>
      </c>
      <c r="H75" s="96">
        <f t="shared" si="21"/>
        <v>644.25837999999999</v>
      </c>
      <c r="I75" s="96">
        <f t="shared" si="21"/>
        <v>1003.42112</v>
      </c>
      <c r="J75" s="102"/>
    </row>
    <row r="76" spans="1:10" ht="25.5" x14ac:dyDescent="0.25">
      <c r="A76" s="25" t="s">
        <v>81</v>
      </c>
      <c r="B76" s="26" t="s">
        <v>42</v>
      </c>
      <c r="C76" s="26" t="s">
        <v>64</v>
      </c>
      <c r="D76" s="26" t="s">
        <v>62</v>
      </c>
      <c r="E76" s="59" t="s">
        <v>274</v>
      </c>
      <c r="F76" s="26" t="s">
        <v>191</v>
      </c>
      <c r="G76" s="96">
        <f>'приложение № 5 распределение'!C47</f>
        <v>359.16273999999999</v>
      </c>
      <c r="H76" s="96">
        <f>'приложение № 5 распределение'!D47</f>
        <v>644.25837999999999</v>
      </c>
      <c r="I76" s="96">
        <f>'приложение № 5 распределение'!E47</f>
        <v>1003.42112</v>
      </c>
      <c r="J76" s="102"/>
    </row>
    <row r="77" spans="1:10" ht="38.25" x14ac:dyDescent="0.25">
      <c r="A77" s="25" t="s">
        <v>351</v>
      </c>
      <c r="B77" s="26" t="s">
        <v>42</v>
      </c>
      <c r="C77" s="26" t="s">
        <v>64</v>
      </c>
      <c r="D77" s="26" t="s">
        <v>345</v>
      </c>
      <c r="E77" s="59" t="s">
        <v>353</v>
      </c>
      <c r="F77" s="26"/>
      <c r="G77" s="96">
        <f>G78</f>
        <v>10</v>
      </c>
      <c r="H77" s="96">
        <f>H78</f>
        <v>-10</v>
      </c>
      <c r="I77" s="96">
        <f>G77+H77</f>
        <v>0</v>
      </c>
      <c r="J77" s="102"/>
    </row>
    <row r="78" spans="1:10" ht="25.5" x14ac:dyDescent="0.25">
      <c r="A78" s="25" t="s">
        <v>81</v>
      </c>
      <c r="B78" s="26" t="s">
        <v>42</v>
      </c>
      <c r="C78" s="26" t="s">
        <v>64</v>
      </c>
      <c r="D78" s="26" t="s">
        <v>345</v>
      </c>
      <c r="E78" s="59" t="s">
        <v>346</v>
      </c>
      <c r="F78" s="26" t="s">
        <v>191</v>
      </c>
      <c r="G78" s="96">
        <f>'приложение № 5 распределение'!C48</f>
        <v>10</v>
      </c>
      <c r="H78" s="96">
        <f>'приложение № 5 распределение'!D48</f>
        <v>-10</v>
      </c>
      <c r="I78" s="96">
        <f>G78+H78</f>
        <v>0</v>
      </c>
      <c r="J78" s="102"/>
    </row>
    <row r="79" spans="1:10" x14ac:dyDescent="0.25">
      <c r="A79" s="27" t="s">
        <v>60</v>
      </c>
      <c r="B79" s="28" t="s">
        <v>42</v>
      </c>
      <c r="C79" s="28" t="s">
        <v>61</v>
      </c>
      <c r="D79" s="28"/>
      <c r="E79" s="28"/>
      <c r="F79" s="28"/>
      <c r="G79" s="97">
        <f>G80+G84</f>
        <v>1529.69</v>
      </c>
      <c r="H79" s="97">
        <f>H80+H84</f>
        <v>-912.46199999999999</v>
      </c>
      <c r="I79" s="97">
        <f>I80+I84</f>
        <v>617.22800000000007</v>
      </c>
      <c r="J79" s="102"/>
    </row>
    <row r="80" spans="1:10" x14ac:dyDescent="0.25">
      <c r="A80" s="27" t="s">
        <v>60</v>
      </c>
      <c r="B80" s="28" t="s">
        <v>42</v>
      </c>
      <c r="C80" s="28" t="s">
        <v>61</v>
      </c>
      <c r="D80" s="28" t="s">
        <v>184</v>
      </c>
      <c r="E80" s="28"/>
      <c r="F80" s="28"/>
      <c r="G80" s="97">
        <f>G81+G83</f>
        <v>75</v>
      </c>
      <c r="H80" s="97">
        <f t="shared" ref="H80" si="22">H81+H83</f>
        <v>-75</v>
      </c>
      <c r="I80" s="97">
        <f>I81</f>
        <v>0</v>
      </c>
      <c r="J80" s="102"/>
    </row>
    <row r="81" spans="1:10" ht="38.25" x14ac:dyDescent="0.25">
      <c r="A81" s="25" t="s">
        <v>356</v>
      </c>
      <c r="B81" s="26" t="s">
        <v>42</v>
      </c>
      <c r="C81" s="26" t="s">
        <v>61</v>
      </c>
      <c r="D81" s="26" t="s">
        <v>184</v>
      </c>
      <c r="E81" s="26" t="s">
        <v>143</v>
      </c>
      <c r="F81" s="26" t="s">
        <v>234</v>
      </c>
      <c r="G81" s="96">
        <f>G82</f>
        <v>75</v>
      </c>
      <c r="H81" s="96">
        <f>H82</f>
        <v>-75</v>
      </c>
      <c r="I81" s="96">
        <f t="shared" ref="I81" si="23">I82+I83</f>
        <v>0</v>
      </c>
      <c r="J81" s="102"/>
    </row>
    <row r="82" spans="1:10" ht="25.5" x14ac:dyDescent="0.25">
      <c r="A82" s="25" t="s">
        <v>81</v>
      </c>
      <c r="B82" s="26" t="s">
        <v>42</v>
      </c>
      <c r="C82" s="26" t="s">
        <v>61</v>
      </c>
      <c r="D82" s="26" t="s">
        <v>184</v>
      </c>
      <c r="E82" s="26" t="s">
        <v>143</v>
      </c>
      <c r="F82" s="26" t="s">
        <v>191</v>
      </c>
      <c r="G82" s="96">
        <f>'приложение № 5 распределение'!C51</f>
        <v>75</v>
      </c>
      <c r="H82" s="96">
        <f>'приложение № 5 распределение'!D51</f>
        <v>-75</v>
      </c>
      <c r="I82" s="96">
        <f>'приложение № 5 распределение'!E51</f>
        <v>0</v>
      </c>
      <c r="J82" s="102"/>
    </row>
    <row r="83" spans="1:10" ht="25.5" x14ac:dyDescent="0.25">
      <c r="A83" s="25" t="s">
        <v>81</v>
      </c>
      <c r="B83" s="26" t="s">
        <v>42</v>
      </c>
      <c r="C83" s="26" t="s">
        <v>61</v>
      </c>
      <c r="D83" s="26" t="s">
        <v>184</v>
      </c>
      <c r="E83" s="26" t="s">
        <v>200</v>
      </c>
      <c r="F83" s="26" t="s">
        <v>191</v>
      </c>
      <c r="G83" s="96">
        <f>'приложение № 5 распределение'!C52</f>
        <v>0</v>
      </c>
      <c r="H83" s="96">
        <f>'приложение № 5 распределение'!D52</f>
        <v>0</v>
      </c>
      <c r="I83" s="96">
        <f>'приложение № 5 распределение'!E52</f>
        <v>0</v>
      </c>
      <c r="J83" s="102"/>
    </row>
    <row r="84" spans="1:10" x14ac:dyDescent="0.25">
      <c r="A84" s="27" t="s">
        <v>58</v>
      </c>
      <c r="B84" s="28" t="s">
        <v>42</v>
      </c>
      <c r="C84" s="28" t="s">
        <v>61</v>
      </c>
      <c r="D84" s="28" t="s">
        <v>59</v>
      </c>
      <c r="E84" s="28"/>
      <c r="F84" s="28"/>
      <c r="G84" s="97">
        <f>G88+G95+G85</f>
        <v>1454.69</v>
      </c>
      <c r="H84" s="97">
        <f t="shared" ref="H84:I84" si="24">H88+H95+H85</f>
        <v>-837.46199999999999</v>
      </c>
      <c r="I84" s="97">
        <f t="shared" si="24"/>
        <v>617.22800000000007</v>
      </c>
      <c r="J84" s="102"/>
    </row>
    <row r="85" spans="1:10" ht="51" x14ac:dyDescent="0.25">
      <c r="A85" s="21" t="s">
        <v>300</v>
      </c>
      <c r="B85" s="26" t="s">
        <v>42</v>
      </c>
      <c r="C85" s="26" t="s">
        <v>61</v>
      </c>
      <c r="D85" s="26" t="s">
        <v>59</v>
      </c>
      <c r="E85" s="26" t="s">
        <v>296</v>
      </c>
      <c r="F85" s="28"/>
      <c r="G85" s="97">
        <f>G86</f>
        <v>360</v>
      </c>
      <c r="H85" s="97">
        <f t="shared" ref="H85:I86" si="25">H86</f>
        <v>-360</v>
      </c>
      <c r="I85" s="97">
        <f t="shared" si="25"/>
        <v>0</v>
      </c>
      <c r="J85" s="102"/>
    </row>
    <row r="86" spans="1:10" x14ac:dyDescent="0.25">
      <c r="A86" s="27" t="s">
        <v>301</v>
      </c>
      <c r="B86" s="26" t="s">
        <v>42</v>
      </c>
      <c r="C86" s="26" t="s">
        <v>61</v>
      </c>
      <c r="D86" s="26" t="s">
        <v>59</v>
      </c>
      <c r="E86" s="26" t="s">
        <v>296</v>
      </c>
      <c r="F86" s="26" t="s">
        <v>234</v>
      </c>
      <c r="G86" s="96">
        <f>G87</f>
        <v>360</v>
      </c>
      <c r="H86" s="96">
        <f t="shared" si="25"/>
        <v>-360</v>
      </c>
      <c r="I86" s="96">
        <f t="shared" si="25"/>
        <v>0</v>
      </c>
      <c r="J86" s="102"/>
    </row>
    <row r="87" spans="1:10" ht="25.5" x14ac:dyDescent="0.25">
      <c r="A87" s="25" t="s">
        <v>81</v>
      </c>
      <c r="B87" s="26" t="s">
        <v>42</v>
      </c>
      <c r="C87" s="26" t="s">
        <v>61</v>
      </c>
      <c r="D87" s="26" t="s">
        <v>59</v>
      </c>
      <c r="E87" s="26" t="s">
        <v>296</v>
      </c>
      <c r="F87" s="26" t="s">
        <v>191</v>
      </c>
      <c r="G87" s="96">
        <f>'приложение № 5 распределение'!C55</f>
        <v>360</v>
      </c>
      <c r="H87" s="96">
        <f>'приложение № 5 распределение'!D55</f>
        <v>-360</v>
      </c>
      <c r="I87" s="96">
        <f>'приложение № 5 распределение'!E55</f>
        <v>0</v>
      </c>
      <c r="J87" s="102"/>
    </row>
    <row r="88" spans="1:10" x14ac:dyDescent="0.25">
      <c r="A88" s="27" t="s">
        <v>58</v>
      </c>
      <c r="B88" s="28" t="s">
        <v>42</v>
      </c>
      <c r="C88" s="28" t="s">
        <v>61</v>
      </c>
      <c r="D88" s="28" t="s">
        <v>59</v>
      </c>
      <c r="E88" s="28" t="s">
        <v>139</v>
      </c>
      <c r="F88" s="28"/>
      <c r="G88" s="97">
        <f>G89+G92</f>
        <v>310</v>
      </c>
      <c r="H88" s="97">
        <f>H89+H92</f>
        <v>0</v>
      </c>
      <c r="I88" s="97">
        <f>I89+I92</f>
        <v>310</v>
      </c>
      <c r="J88" s="102"/>
    </row>
    <row r="89" spans="1:10" x14ac:dyDescent="0.25">
      <c r="A89" s="27" t="s">
        <v>85</v>
      </c>
      <c r="B89" s="28" t="s">
        <v>42</v>
      </c>
      <c r="C89" s="28" t="s">
        <v>61</v>
      </c>
      <c r="D89" s="28" t="s">
        <v>59</v>
      </c>
      <c r="E89" s="28" t="s">
        <v>139</v>
      </c>
      <c r="F89" s="28"/>
      <c r="G89" s="97">
        <f>G91</f>
        <v>310</v>
      </c>
      <c r="H89" s="97">
        <f>H91</f>
        <v>0</v>
      </c>
      <c r="I89" s="97">
        <f>I91</f>
        <v>310</v>
      </c>
      <c r="J89" s="102"/>
    </row>
    <row r="90" spans="1:10" ht="25.5" x14ac:dyDescent="0.25">
      <c r="A90" s="27" t="s">
        <v>233</v>
      </c>
      <c r="B90" s="28" t="s">
        <v>42</v>
      </c>
      <c r="C90" s="28" t="s">
        <v>61</v>
      </c>
      <c r="D90" s="28" t="s">
        <v>59</v>
      </c>
      <c r="E90" s="28" t="s">
        <v>139</v>
      </c>
      <c r="F90" s="28" t="s">
        <v>234</v>
      </c>
      <c r="G90" s="97">
        <f>G91</f>
        <v>310</v>
      </c>
      <c r="H90" s="97">
        <f t="shared" ref="H90:I90" si="26">H91</f>
        <v>0</v>
      </c>
      <c r="I90" s="97">
        <f t="shared" si="26"/>
        <v>310</v>
      </c>
      <c r="J90" s="102"/>
    </row>
    <row r="91" spans="1:10" ht="25.5" x14ac:dyDescent="0.25">
      <c r="A91" s="25" t="s">
        <v>81</v>
      </c>
      <c r="B91" s="26" t="s">
        <v>42</v>
      </c>
      <c r="C91" s="26" t="s">
        <v>61</v>
      </c>
      <c r="D91" s="26" t="s">
        <v>59</v>
      </c>
      <c r="E91" s="26" t="s">
        <v>139</v>
      </c>
      <c r="F91" s="26" t="s">
        <v>191</v>
      </c>
      <c r="G91" s="96">
        <f>'приложение № 5 распределение'!C57</f>
        <v>310</v>
      </c>
      <c r="H91" s="96">
        <f>'приложение № 5 распределение'!D57</f>
        <v>0</v>
      </c>
      <c r="I91" s="96">
        <f>'приложение № 5 распределение'!E57</f>
        <v>310</v>
      </c>
      <c r="J91" s="102"/>
    </row>
    <row r="92" spans="1:10" x14ac:dyDescent="0.25">
      <c r="A92" s="27" t="s">
        <v>84</v>
      </c>
      <c r="B92" s="28" t="s">
        <v>42</v>
      </c>
      <c r="C92" s="28" t="s">
        <v>61</v>
      </c>
      <c r="D92" s="28" t="s">
        <v>59</v>
      </c>
      <c r="E92" s="28" t="s">
        <v>140</v>
      </c>
      <c r="F92" s="28"/>
      <c r="G92" s="97">
        <f>G94</f>
        <v>0</v>
      </c>
      <c r="H92" s="97">
        <f>H94</f>
        <v>0</v>
      </c>
      <c r="I92" s="97">
        <f>I94</f>
        <v>0</v>
      </c>
      <c r="J92" s="102"/>
    </row>
    <row r="93" spans="1:10" ht="25.5" x14ac:dyDescent="0.25">
      <c r="A93" s="27" t="s">
        <v>233</v>
      </c>
      <c r="B93" s="28" t="s">
        <v>42</v>
      </c>
      <c r="C93" s="28" t="s">
        <v>61</v>
      </c>
      <c r="D93" s="28" t="s">
        <v>59</v>
      </c>
      <c r="E93" s="28" t="s">
        <v>140</v>
      </c>
      <c r="F93" s="28" t="s">
        <v>234</v>
      </c>
      <c r="G93" s="97">
        <f>G94</f>
        <v>0</v>
      </c>
      <c r="H93" s="97">
        <f t="shared" ref="H93:I93" si="27">H94</f>
        <v>0</v>
      </c>
      <c r="I93" s="97">
        <f t="shared" si="27"/>
        <v>0</v>
      </c>
      <c r="J93" s="102"/>
    </row>
    <row r="94" spans="1:10" ht="25.5" x14ac:dyDescent="0.25">
      <c r="A94" s="25" t="s">
        <v>81</v>
      </c>
      <c r="B94" s="26" t="s">
        <v>42</v>
      </c>
      <c r="C94" s="26" t="s">
        <v>61</v>
      </c>
      <c r="D94" s="26" t="s">
        <v>59</v>
      </c>
      <c r="E94" s="26" t="s">
        <v>140</v>
      </c>
      <c r="F94" s="26" t="s">
        <v>191</v>
      </c>
      <c r="G94" s="96">
        <f>'приложение № 5 распределение'!C59</f>
        <v>0</v>
      </c>
      <c r="H94" s="96">
        <f>'приложение № 5 распределение'!D59</f>
        <v>0</v>
      </c>
      <c r="I94" s="96">
        <f>'приложение № 5 распределение'!E59</f>
        <v>0</v>
      </c>
      <c r="J94" s="102"/>
    </row>
    <row r="95" spans="1:10" ht="25.5" x14ac:dyDescent="0.25">
      <c r="A95" s="27" t="s">
        <v>83</v>
      </c>
      <c r="B95" s="28" t="s">
        <v>42</v>
      </c>
      <c r="C95" s="28" t="s">
        <v>61</v>
      </c>
      <c r="D95" s="28" t="s">
        <v>59</v>
      </c>
      <c r="E95" s="28" t="s">
        <v>141</v>
      </c>
      <c r="F95" s="28"/>
      <c r="G95" s="97">
        <f>G96+G98+G100</f>
        <v>784.69</v>
      </c>
      <c r="H95" s="97">
        <f t="shared" ref="H95:I95" si="28">H96+H98+H100</f>
        <v>-477.46199999999999</v>
      </c>
      <c r="I95" s="97">
        <f t="shared" si="28"/>
        <v>307.22800000000001</v>
      </c>
      <c r="J95" s="102"/>
    </row>
    <row r="96" spans="1:10" ht="40.5" customHeight="1" x14ac:dyDescent="0.25">
      <c r="A96" s="29" t="s">
        <v>329</v>
      </c>
      <c r="B96" s="26" t="s">
        <v>42</v>
      </c>
      <c r="C96" s="26" t="s">
        <v>61</v>
      </c>
      <c r="D96" s="26" t="s">
        <v>59</v>
      </c>
      <c r="E96" s="26" t="s">
        <v>141</v>
      </c>
      <c r="F96" s="26" t="s">
        <v>234</v>
      </c>
      <c r="G96" s="96">
        <f>G97</f>
        <v>285</v>
      </c>
      <c r="H96" s="96">
        <f>H97</f>
        <v>-225</v>
      </c>
      <c r="I96" s="96">
        <f>I97</f>
        <v>60</v>
      </c>
      <c r="J96" s="102"/>
    </row>
    <row r="97" spans="1:10" x14ac:dyDescent="0.25">
      <c r="A97" s="25" t="s">
        <v>118</v>
      </c>
      <c r="B97" s="26" t="s">
        <v>42</v>
      </c>
      <c r="C97" s="26" t="s">
        <v>61</v>
      </c>
      <c r="D97" s="26" t="s">
        <v>59</v>
      </c>
      <c r="E97" s="26" t="s">
        <v>141</v>
      </c>
      <c r="F97" s="26" t="s">
        <v>191</v>
      </c>
      <c r="G97" s="96">
        <f>'приложение № 5 распределение'!C63</f>
        <v>285</v>
      </c>
      <c r="H97" s="96">
        <f>'приложение № 5 распределение'!D63</f>
        <v>-225</v>
      </c>
      <c r="I97" s="96">
        <f>'приложение № 5 распределение'!E63</f>
        <v>60</v>
      </c>
      <c r="J97" s="102"/>
    </row>
    <row r="98" spans="1:10" ht="42.75" customHeight="1" x14ac:dyDescent="0.25">
      <c r="A98" s="29" t="s">
        <v>330</v>
      </c>
      <c r="B98" s="26" t="s">
        <v>42</v>
      </c>
      <c r="C98" s="26" t="s">
        <v>61</v>
      </c>
      <c r="D98" s="26" t="s">
        <v>59</v>
      </c>
      <c r="E98" s="26" t="s">
        <v>142</v>
      </c>
      <c r="F98" s="26" t="s">
        <v>234</v>
      </c>
      <c r="G98" s="96">
        <f>G99</f>
        <v>32.5</v>
      </c>
      <c r="H98" s="96">
        <f>H99</f>
        <v>-32</v>
      </c>
      <c r="I98" s="96">
        <f>I99</f>
        <v>0.5</v>
      </c>
      <c r="J98" s="102"/>
    </row>
    <row r="99" spans="1:10" x14ac:dyDescent="0.25">
      <c r="A99" s="25" t="s">
        <v>118</v>
      </c>
      <c r="B99" s="26" t="s">
        <v>42</v>
      </c>
      <c r="C99" s="26" t="s">
        <v>61</v>
      </c>
      <c r="D99" s="26" t="s">
        <v>59</v>
      </c>
      <c r="E99" s="26" t="s">
        <v>142</v>
      </c>
      <c r="F99" s="26" t="s">
        <v>191</v>
      </c>
      <c r="G99" s="96">
        <f>'приложение № 5 распределение'!C65</f>
        <v>32.5</v>
      </c>
      <c r="H99" s="96">
        <f>'приложение № 5 распределение'!D65</f>
        <v>-32</v>
      </c>
      <c r="I99" s="96">
        <f>'приложение № 5 распределение'!E65</f>
        <v>0.5</v>
      </c>
      <c r="J99" s="102"/>
    </row>
    <row r="100" spans="1:10" ht="38.25" x14ac:dyDescent="0.25">
      <c r="A100" s="20" t="s">
        <v>269</v>
      </c>
      <c r="B100" s="26" t="s">
        <v>42</v>
      </c>
      <c r="C100" s="26" t="s">
        <v>61</v>
      </c>
      <c r="D100" s="26" t="s">
        <v>59</v>
      </c>
      <c r="E100" s="26" t="s">
        <v>271</v>
      </c>
      <c r="F100" s="26" t="s">
        <v>234</v>
      </c>
      <c r="G100" s="96">
        <f>'приложение № 5 распределение'!C60</f>
        <v>467.19</v>
      </c>
      <c r="H100" s="96">
        <f>'приложение № 5 распределение'!D60</f>
        <v>-220.46199999999999</v>
      </c>
      <c r="I100" s="96">
        <f>'приложение № 5 распределение'!E60</f>
        <v>246.72800000000001</v>
      </c>
      <c r="J100" s="102"/>
    </row>
    <row r="101" spans="1:10" x14ac:dyDescent="0.25">
      <c r="A101" s="25" t="s">
        <v>118</v>
      </c>
      <c r="B101" s="26" t="s">
        <v>42</v>
      </c>
      <c r="C101" s="26" t="s">
        <v>61</v>
      </c>
      <c r="D101" s="26" t="s">
        <v>59</v>
      </c>
      <c r="E101" s="26" t="s">
        <v>271</v>
      </c>
      <c r="F101" s="26" t="s">
        <v>191</v>
      </c>
      <c r="G101" s="96">
        <f>'приложение № 5 распределение'!C61</f>
        <v>467.19</v>
      </c>
      <c r="H101" s="96">
        <f>'приложение № 5 распределение'!D61</f>
        <v>-220.46199999999999</v>
      </c>
      <c r="I101" s="96">
        <f>'приложение № 5 распределение'!E61</f>
        <v>246.72800000000001</v>
      </c>
      <c r="J101" s="102"/>
    </row>
    <row r="102" spans="1:10" x14ac:dyDescent="0.25">
      <c r="A102" s="31" t="s">
        <v>119</v>
      </c>
      <c r="B102" s="31" t="s">
        <v>42</v>
      </c>
      <c r="C102" s="31" t="s">
        <v>57</v>
      </c>
      <c r="D102" s="31"/>
      <c r="E102" s="31"/>
      <c r="F102" s="31"/>
      <c r="G102" s="97">
        <f t="shared" ref="G102:I103" si="29">G103</f>
        <v>144.15</v>
      </c>
      <c r="H102" s="97">
        <f t="shared" si="29"/>
        <v>-114.15</v>
      </c>
      <c r="I102" s="97">
        <f t="shared" si="29"/>
        <v>30</v>
      </c>
      <c r="J102" s="102"/>
    </row>
    <row r="103" spans="1:10" x14ac:dyDescent="0.25">
      <c r="A103" s="30" t="s">
        <v>120</v>
      </c>
      <c r="B103" s="30" t="s">
        <v>42</v>
      </c>
      <c r="C103" s="30" t="s">
        <v>57</v>
      </c>
      <c r="D103" s="30" t="s">
        <v>55</v>
      </c>
      <c r="E103" s="30"/>
      <c r="F103" s="30"/>
      <c r="G103" s="96">
        <f t="shared" si="29"/>
        <v>144.15</v>
      </c>
      <c r="H103" s="96">
        <f t="shared" si="29"/>
        <v>-114.15</v>
      </c>
      <c r="I103" s="96">
        <f t="shared" si="29"/>
        <v>30</v>
      </c>
      <c r="J103" s="102"/>
    </row>
    <row r="104" spans="1:10" x14ac:dyDescent="0.25">
      <c r="A104" s="25" t="s">
        <v>121</v>
      </c>
      <c r="B104" s="30" t="s">
        <v>42</v>
      </c>
      <c r="C104" s="30" t="s">
        <v>57</v>
      </c>
      <c r="D104" s="30" t="s">
        <v>55</v>
      </c>
      <c r="E104" s="30" t="s">
        <v>144</v>
      </c>
      <c r="F104" s="30"/>
      <c r="G104" s="96">
        <f>G106</f>
        <v>144.15</v>
      </c>
      <c r="H104" s="96">
        <f>H106</f>
        <v>-114.15</v>
      </c>
      <c r="I104" s="96">
        <f>I106</f>
        <v>30</v>
      </c>
      <c r="J104" s="102"/>
    </row>
    <row r="105" spans="1:10" ht="25.5" x14ac:dyDescent="0.25">
      <c r="A105" s="25" t="s">
        <v>357</v>
      </c>
      <c r="B105" s="30" t="s">
        <v>42</v>
      </c>
      <c r="C105" s="30" t="s">
        <v>57</v>
      </c>
      <c r="D105" s="30" t="s">
        <v>55</v>
      </c>
      <c r="E105" s="30" t="s">
        <v>144</v>
      </c>
      <c r="F105" s="30"/>
      <c r="G105" s="96">
        <f t="shared" ref="G105:I106" si="30">G106</f>
        <v>144.15</v>
      </c>
      <c r="H105" s="96">
        <f t="shared" si="30"/>
        <v>-114.15</v>
      </c>
      <c r="I105" s="96">
        <f t="shared" si="30"/>
        <v>30</v>
      </c>
      <c r="J105" s="102"/>
    </row>
    <row r="106" spans="1:10" ht="25.5" x14ac:dyDescent="0.25">
      <c r="A106" s="25" t="s">
        <v>82</v>
      </c>
      <c r="B106" s="30" t="s">
        <v>42</v>
      </c>
      <c r="C106" s="30" t="s">
        <v>57</v>
      </c>
      <c r="D106" s="30" t="s">
        <v>55</v>
      </c>
      <c r="E106" s="30" t="s">
        <v>144</v>
      </c>
      <c r="F106" s="30" t="s">
        <v>234</v>
      </c>
      <c r="G106" s="96">
        <f t="shared" si="30"/>
        <v>144.15</v>
      </c>
      <c r="H106" s="96">
        <f t="shared" si="30"/>
        <v>-114.15</v>
      </c>
      <c r="I106" s="96">
        <f t="shared" si="30"/>
        <v>30</v>
      </c>
      <c r="J106" s="102"/>
    </row>
    <row r="107" spans="1:10" ht="25.5" x14ac:dyDescent="0.25">
      <c r="A107" s="25" t="s">
        <v>81</v>
      </c>
      <c r="B107" s="30" t="s">
        <v>42</v>
      </c>
      <c r="C107" s="30" t="s">
        <v>57</v>
      </c>
      <c r="D107" s="30" t="s">
        <v>55</v>
      </c>
      <c r="E107" s="30" t="s">
        <v>144</v>
      </c>
      <c r="F107" s="30" t="s">
        <v>191</v>
      </c>
      <c r="G107" s="96">
        <f>'приложение № 5 распределение'!C68</f>
        <v>144.15</v>
      </c>
      <c r="H107" s="96">
        <f>'приложение № 5 распределение'!D68</f>
        <v>-114.15</v>
      </c>
      <c r="I107" s="96">
        <f>'приложение № 5 распределение'!E68</f>
        <v>30</v>
      </c>
      <c r="J107" s="102"/>
    </row>
    <row r="108" spans="1:10" ht="38.25" x14ac:dyDescent="0.25">
      <c r="A108" s="27" t="s">
        <v>53</v>
      </c>
      <c r="B108" s="31" t="s">
        <v>42</v>
      </c>
      <c r="C108" s="31" t="s">
        <v>54</v>
      </c>
      <c r="D108" s="31"/>
      <c r="E108" s="31"/>
      <c r="F108" s="31"/>
      <c r="G108" s="97">
        <f t="shared" ref="G108:I111" si="31">G109</f>
        <v>504.03</v>
      </c>
      <c r="H108" s="97">
        <f t="shared" si="31"/>
        <v>2249.5700000000002</v>
      </c>
      <c r="I108" s="97">
        <f t="shared" si="31"/>
        <v>2753.6000000000004</v>
      </c>
      <c r="J108" s="102"/>
    </row>
    <row r="109" spans="1:10" ht="25.5" x14ac:dyDescent="0.25">
      <c r="A109" s="25" t="s">
        <v>51</v>
      </c>
      <c r="B109" s="30" t="s">
        <v>42</v>
      </c>
      <c r="C109" s="30" t="s">
        <v>54</v>
      </c>
      <c r="D109" s="30" t="s">
        <v>52</v>
      </c>
      <c r="E109" s="30"/>
      <c r="F109" s="30"/>
      <c r="G109" s="96">
        <f t="shared" si="31"/>
        <v>504.03</v>
      </c>
      <c r="H109" s="96">
        <f t="shared" si="31"/>
        <v>2249.5700000000002</v>
      </c>
      <c r="I109" s="96">
        <f t="shared" si="31"/>
        <v>2753.6000000000004</v>
      </c>
      <c r="J109" s="102"/>
    </row>
    <row r="110" spans="1:10" x14ac:dyDescent="0.25">
      <c r="A110" s="25" t="s">
        <v>79</v>
      </c>
      <c r="B110" s="30" t="s">
        <v>42</v>
      </c>
      <c r="C110" s="30" t="s">
        <v>54</v>
      </c>
      <c r="D110" s="30" t="s">
        <v>52</v>
      </c>
      <c r="E110" s="30" t="s">
        <v>145</v>
      </c>
      <c r="F110" s="30"/>
      <c r="G110" s="96">
        <f t="shared" si="31"/>
        <v>504.03</v>
      </c>
      <c r="H110" s="96">
        <f t="shared" si="31"/>
        <v>2249.5700000000002</v>
      </c>
      <c r="I110" s="96">
        <f t="shared" si="31"/>
        <v>2753.6000000000004</v>
      </c>
      <c r="J110" s="102"/>
    </row>
    <row r="111" spans="1:10" ht="25.5" x14ac:dyDescent="0.25">
      <c r="A111" s="20" t="s">
        <v>51</v>
      </c>
      <c r="B111" s="33" t="s">
        <v>42</v>
      </c>
      <c r="C111" s="33">
        <v>1400</v>
      </c>
      <c r="D111" s="33">
        <v>1403</v>
      </c>
      <c r="E111" s="30" t="s">
        <v>145</v>
      </c>
      <c r="F111" s="33" t="s">
        <v>281</v>
      </c>
      <c r="G111" s="96">
        <f t="shared" si="31"/>
        <v>504.03</v>
      </c>
      <c r="H111" s="96">
        <f t="shared" si="31"/>
        <v>2249.5700000000002</v>
      </c>
      <c r="I111" s="96">
        <f t="shared" si="31"/>
        <v>2753.6000000000004</v>
      </c>
      <c r="J111" s="102"/>
    </row>
    <row r="112" spans="1:10" x14ac:dyDescent="0.25">
      <c r="A112" s="32" t="s">
        <v>78</v>
      </c>
      <c r="B112" s="33" t="s">
        <v>42</v>
      </c>
      <c r="C112" s="33" t="s">
        <v>54</v>
      </c>
      <c r="D112" s="33" t="s">
        <v>52</v>
      </c>
      <c r="E112" s="30" t="s">
        <v>145</v>
      </c>
      <c r="F112" s="33">
        <v>540</v>
      </c>
      <c r="G112" s="96">
        <f>'приложение № 5 распределение'!C70</f>
        <v>504.03</v>
      </c>
      <c r="H112" s="96">
        <f>'приложение № 5 распределение'!D70</f>
        <v>2249.5700000000002</v>
      </c>
      <c r="I112" s="96">
        <f>'приложение № 5 распределение'!E70</f>
        <v>2753.6000000000004</v>
      </c>
      <c r="J112" s="102"/>
    </row>
    <row r="113" spans="1:9" x14ac:dyDescent="0.25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5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5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5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5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5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5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7"/>
      <c r="B124" s="7"/>
      <c r="C124" s="7"/>
      <c r="D124" s="7"/>
      <c r="E124" s="7"/>
      <c r="F124" s="7"/>
      <c r="G124" s="7"/>
      <c r="H124" s="7"/>
      <c r="I124" s="7"/>
    </row>
    <row r="125" spans="1:9" x14ac:dyDescent="0.25">
      <c r="A125" s="7"/>
      <c r="B125" s="7"/>
      <c r="C125" s="7"/>
      <c r="D125" s="7"/>
      <c r="E125" s="7"/>
      <c r="F125" s="7"/>
      <c r="G125" s="7"/>
      <c r="H125" s="7"/>
      <c r="I125" s="7"/>
    </row>
    <row r="126" spans="1:9" x14ac:dyDescent="0.25">
      <c r="A126" s="7"/>
      <c r="B126" s="7"/>
      <c r="C126" s="7"/>
      <c r="D126" s="7"/>
      <c r="E126" s="7"/>
      <c r="F126" s="7"/>
      <c r="G126" s="7"/>
      <c r="H126" s="7"/>
      <c r="I126" s="7"/>
    </row>
    <row r="127" spans="1:9" x14ac:dyDescent="0.25">
      <c r="A127" s="7"/>
      <c r="B127" s="7"/>
      <c r="C127" s="7"/>
      <c r="D127" s="7"/>
      <c r="E127" s="7"/>
      <c r="F127" s="7"/>
      <c r="G127" s="7"/>
      <c r="H127" s="7"/>
      <c r="I127" s="7"/>
    </row>
    <row r="128" spans="1:9" x14ac:dyDescent="0.25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25">
      <c r="A129" s="7"/>
      <c r="B129" s="7"/>
      <c r="C129" s="7"/>
      <c r="D129" s="7"/>
      <c r="E129" s="7"/>
      <c r="F129" s="7"/>
      <c r="G129" s="7"/>
      <c r="H129" s="7"/>
      <c r="I129" s="7"/>
    </row>
    <row r="130" spans="1:9" x14ac:dyDescent="0.25">
      <c r="A130" s="7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7"/>
      <c r="B131" s="7"/>
      <c r="C131" s="7"/>
      <c r="D131" s="7"/>
      <c r="E131" s="7"/>
      <c r="F131" s="7"/>
      <c r="G131" s="7"/>
      <c r="H131" s="7"/>
      <c r="I131" s="7"/>
    </row>
    <row r="132" spans="1:9" x14ac:dyDescent="0.25">
      <c r="A132" s="7"/>
      <c r="B132" s="7"/>
      <c r="C132" s="7"/>
      <c r="D132" s="7"/>
      <c r="E132" s="7"/>
      <c r="F132" s="7"/>
      <c r="G132" s="7"/>
      <c r="H132" s="7"/>
      <c r="I132" s="7"/>
    </row>
    <row r="133" spans="1:9" x14ac:dyDescent="0.25">
      <c r="A133" s="7"/>
      <c r="B133" s="7"/>
      <c r="C133" s="7"/>
      <c r="D133" s="7"/>
      <c r="E133" s="7"/>
      <c r="F133" s="7"/>
      <c r="G133" s="7"/>
      <c r="H133" s="7"/>
      <c r="I133" s="7"/>
    </row>
    <row r="134" spans="1:9" x14ac:dyDescent="0.25">
      <c r="A134" s="7"/>
      <c r="B134" s="7"/>
      <c r="C134" s="7"/>
      <c r="D134" s="7"/>
      <c r="E134" s="7"/>
      <c r="F134" s="7"/>
      <c r="G134" s="7"/>
      <c r="H134" s="7"/>
      <c r="I134" s="7"/>
    </row>
    <row r="135" spans="1:9" x14ac:dyDescent="0.25">
      <c r="A135" s="7"/>
      <c r="B135" s="7"/>
      <c r="C135" s="7"/>
      <c r="D135" s="7"/>
      <c r="E135" s="7"/>
      <c r="F135" s="7"/>
      <c r="G135" s="7"/>
      <c r="H135" s="7"/>
      <c r="I135" s="7"/>
    </row>
    <row r="136" spans="1:9" x14ac:dyDescent="0.25">
      <c r="A136" s="7"/>
      <c r="B136" s="7"/>
      <c r="C136" s="7"/>
      <c r="D136" s="7"/>
      <c r="E136" s="7"/>
      <c r="F136" s="7"/>
      <c r="G136" s="7"/>
      <c r="H136" s="7"/>
      <c r="I136" s="7"/>
    </row>
    <row r="137" spans="1:9" x14ac:dyDescent="0.25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7"/>
      <c r="B138" s="7"/>
      <c r="C138" s="7"/>
      <c r="D138" s="7"/>
      <c r="E138" s="7"/>
      <c r="F138" s="7"/>
      <c r="G138" s="7"/>
      <c r="H138" s="7"/>
      <c r="I138" s="7"/>
    </row>
    <row r="139" spans="1:9" x14ac:dyDescent="0.25">
      <c r="A139" s="7"/>
      <c r="B139" s="7"/>
      <c r="C139" s="7"/>
      <c r="D139" s="7"/>
      <c r="E139" s="7"/>
      <c r="F139" s="7"/>
      <c r="G139" s="7"/>
      <c r="H139" s="7"/>
      <c r="I139" s="7"/>
    </row>
    <row r="140" spans="1:9" x14ac:dyDescent="0.25">
      <c r="A140" s="7"/>
      <c r="B140" s="7"/>
      <c r="C140" s="7"/>
      <c r="D140" s="7"/>
      <c r="E140" s="7"/>
      <c r="F140" s="7"/>
      <c r="G140" s="7"/>
      <c r="H140" s="7"/>
      <c r="I140" s="7"/>
    </row>
    <row r="141" spans="1:9" x14ac:dyDescent="0.25">
      <c r="A141" s="7"/>
      <c r="B141" s="7"/>
      <c r="C141" s="7"/>
      <c r="D141" s="7"/>
      <c r="E141" s="7"/>
      <c r="F141" s="7"/>
      <c r="G141" s="7"/>
      <c r="H141" s="7"/>
      <c r="I141" s="7"/>
    </row>
    <row r="142" spans="1:9" x14ac:dyDescent="0.25">
      <c r="A142" s="7"/>
      <c r="B142" s="7"/>
      <c r="C142" s="7"/>
      <c r="D142" s="7"/>
      <c r="E142" s="7"/>
      <c r="F142" s="7"/>
      <c r="G142" s="7"/>
      <c r="H142" s="7"/>
      <c r="I142" s="7"/>
    </row>
    <row r="143" spans="1:9" x14ac:dyDescent="0.25">
      <c r="A143" s="7"/>
      <c r="B143" s="7"/>
      <c r="C143" s="7"/>
      <c r="D143" s="7"/>
      <c r="E143" s="7"/>
      <c r="F143" s="7"/>
      <c r="G143" s="7"/>
      <c r="H143" s="7"/>
      <c r="I143" s="7"/>
    </row>
    <row r="144" spans="1:9" x14ac:dyDescent="0.25">
      <c r="A144" s="7"/>
      <c r="B144" s="7"/>
      <c r="C144" s="7"/>
      <c r="D144" s="7"/>
      <c r="E144" s="7"/>
      <c r="F144" s="7"/>
      <c r="G144" s="7"/>
      <c r="H144" s="7"/>
      <c r="I144" s="7"/>
    </row>
    <row r="145" spans="1:9" x14ac:dyDescent="0.25">
      <c r="A145" s="7"/>
      <c r="B145" s="7"/>
      <c r="C145" s="7"/>
      <c r="D145" s="7"/>
      <c r="E145" s="7"/>
      <c r="F145" s="7"/>
      <c r="G145" s="7"/>
      <c r="H145" s="7"/>
      <c r="I145" s="7"/>
    </row>
    <row r="146" spans="1:9" x14ac:dyDescent="0.25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7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7"/>
      <c r="B148" s="7"/>
      <c r="C148" s="7"/>
      <c r="D148" s="7"/>
      <c r="E148" s="7"/>
      <c r="F148" s="7"/>
      <c r="G148" s="7"/>
      <c r="H148" s="7"/>
      <c r="I148" s="7"/>
    </row>
    <row r="149" spans="1:9" x14ac:dyDescent="0.25">
      <c r="A149" s="7"/>
      <c r="B149" s="7"/>
      <c r="C149" s="7"/>
      <c r="D149" s="7"/>
      <c r="E149" s="7"/>
      <c r="F149" s="7"/>
      <c r="G149" s="7"/>
      <c r="H149" s="7"/>
      <c r="I149" s="7"/>
    </row>
    <row r="150" spans="1:9" x14ac:dyDescent="0.25">
      <c r="A150" s="7"/>
      <c r="B150" s="7"/>
      <c r="C150" s="7"/>
      <c r="D150" s="7"/>
      <c r="E150" s="7"/>
      <c r="F150" s="7"/>
      <c r="G150" s="7"/>
      <c r="H150" s="7"/>
      <c r="I150" s="7"/>
    </row>
    <row r="151" spans="1:9" x14ac:dyDescent="0.25">
      <c r="A151" s="7"/>
      <c r="B151" s="7"/>
      <c r="C151" s="7"/>
      <c r="D151" s="7"/>
      <c r="E151" s="7"/>
      <c r="F151" s="7"/>
      <c r="G151" s="7"/>
      <c r="H151" s="7"/>
      <c r="I151" s="7"/>
    </row>
    <row r="152" spans="1:9" x14ac:dyDescent="0.25">
      <c r="A152" s="7"/>
      <c r="B152" s="7"/>
      <c r="C152" s="7"/>
      <c r="D152" s="7"/>
      <c r="E152" s="7"/>
      <c r="F152" s="7"/>
      <c r="G152" s="7"/>
      <c r="H152" s="7"/>
      <c r="I152" s="7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7"/>
      <c r="B154" s="7"/>
      <c r="C154" s="7"/>
      <c r="D154" s="7"/>
      <c r="E154" s="7"/>
      <c r="F154" s="7"/>
      <c r="G154" s="7"/>
      <c r="H154" s="7"/>
      <c r="I154" s="7"/>
    </row>
    <row r="155" spans="1:9" x14ac:dyDescent="0.25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7"/>
      <c r="B156" s="7"/>
      <c r="C156" s="7"/>
      <c r="D156" s="7"/>
      <c r="E156" s="7"/>
      <c r="F156" s="7"/>
      <c r="G156" s="7"/>
      <c r="H156" s="7"/>
      <c r="I156" s="7"/>
    </row>
    <row r="157" spans="1:9" x14ac:dyDescent="0.25">
      <c r="A157" s="7"/>
      <c r="B157" s="7"/>
      <c r="C157" s="7"/>
      <c r="D157" s="7"/>
      <c r="E157" s="7"/>
      <c r="F157" s="7"/>
      <c r="G157" s="7"/>
      <c r="H157" s="7"/>
      <c r="I157" s="7"/>
    </row>
    <row r="158" spans="1:9" x14ac:dyDescent="0.25">
      <c r="A158" s="7"/>
      <c r="B158" s="7"/>
      <c r="C158" s="7"/>
      <c r="D158" s="7"/>
      <c r="E158" s="7"/>
      <c r="F158" s="7"/>
      <c r="G158" s="7"/>
      <c r="H158" s="7"/>
      <c r="I158" s="7"/>
    </row>
    <row r="159" spans="1:9" x14ac:dyDescent="0.25">
      <c r="A159" s="7"/>
      <c r="B159" s="7"/>
      <c r="C159" s="7"/>
      <c r="D159" s="7"/>
      <c r="E159" s="7"/>
      <c r="F159" s="7"/>
      <c r="G159" s="7"/>
      <c r="H159" s="7"/>
      <c r="I159" s="7"/>
    </row>
    <row r="160" spans="1:9" x14ac:dyDescent="0.25">
      <c r="A160" s="7"/>
      <c r="B160" s="7"/>
      <c r="C160" s="7"/>
      <c r="D160" s="7"/>
      <c r="E160" s="7"/>
      <c r="F160" s="7"/>
      <c r="G160" s="7"/>
      <c r="H160" s="7"/>
      <c r="I160" s="7"/>
    </row>
    <row r="161" spans="1:9" x14ac:dyDescent="0.25">
      <c r="A161" s="7"/>
      <c r="B161" s="7"/>
      <c r="C161" s="7"/>
      <c r="D161" s="7"/>
      <c r="E161" s="7"/>
      <c r="F161" s="7"/>
      <c r="G161" s="7"/>
      <c r="H161" s="7"/>
      <c r="I161" s="7"/>
    </row>
    <row r="162" spans="1:9" x14ac:dyDescent="0.25">
      <c r="A162" s="7"/>
      <c r="B162" s="7"/>
      <c r="C162" s="7"/>
      <c r="D162" s="7"/>
      <c r="E162" s="7"/>
      <c r="F162" s="7"/>
      <c r="G162" s="7"/>
      <c r="H162" s="7"/>
      <c r="I162" s="7"/>
    </row>
    <row r="163" spans="1:9" x14ac:dyDescent="0.25">
      <c r="A163" s="7"/>
      <c r="B163" s="7"/>
      <c r="C163" s="7"/>
      <c r="D163" s="7"/>
      <c r="E163" s="7"/>
      <c r="F163" s="7"/>
      <c r="G163" s="7"/>
      <c r="H163" s="7"/>
      <c r="I163" s="7"/>
    </row>
    <row r="164" spans="1:9" x14ac:dyDescent="0.25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"/>
      <c r="B165" s="7"/>
      <c r="C165" s="7"/>
      <c r="D165" s="7"/>
      <c r="E165" s="7"/>
      <c r="F165" s="7"/>
      <c r="G165" s="7"/>
      <c r="H165" s="7"/>
      <c r="I165" s="7"/>
    </row>
    <row r="166" spans="1:9" x14ac:dyDescent="0.25">
      <c r="A166" s="7"/>
      <c r="B166" s="7"/>
      <c r="C166" s="7"/>
      <c r="D166" s="7"/>
      <c r="E166" s="7"/>
      <c r="F166" s="7"/>
      <c r="G166" s="7"/>
      <c r="H166" s="7"/>
      <c r="I166" s="7"/>
    </row>
    <row r="167" spans="1:9" x14ac:dyDescent="0.25">
      <c r="A167" s="7"/>
      <c r="B167" s="7"/>
      <c r="C167" s="7"/>
      <c r="D167" s="7"/>
      <c r="E167" s="7"/>
      <c r="F167" s="7"/>
      <c r="G167" s="7"/>
      <c r="H167" s="7"/>
      <c r="I167" s="7"/>
    </row>
    <row r="168" spans="1:9" x14ac:dyDescent="0.25">
      <c r="A168" s="7"/>
      <c r="B168" s="7"/>
      <c r="C168" s="7"/>
      <c r="D168" s="7"/>
      <c r="E168" s="7"/>
      <c r="F168" s="7"/>
      <c r="G168" s="7"/>
      <c r="H168" s="7"/>
      <c r="I168" s="7"/>
    </row>
    <row r="169" spans="1:9" x14ac:dyDescent="0.25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2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2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2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2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2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2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2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2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2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2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2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2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2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2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2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2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2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2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2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2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2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2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2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2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2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2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2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2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2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2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25">
      <c r="A211" s="7"/>
      <c r="B211" s="7"/>
      <c r="C211" s="7"/>
      <c r="D211" s="7"/>
      <c r="E211" s="7"/>
      <c r="F211" s="7"/>
      <c r="G211" s="7"/>
      <c r="H211" s="7"/>
      <c r="I211" s="7"/>
    </row>
    <row r="212" spans="1:9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9" x14ac:dyDescent="0.25">
      <c r="A213" s="7"/>
      <c r="B213" s="7"/>
      <c r="C213" s="7"/>
      <c r="D213" s="7"/>
      <c r="E213" s="7"/>
      <c r="F213" s="7"/>
      <c r="G213" s="7"/>
      <c r="H213" s="7"/>
      <c r="I213" s="7"/>
    </row>
    <row r="214" spans="1:9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x14ac:dyDescent="0.25">
      <c r="A215" s="7"/>
      <c r="B215" s="7"/>
      <c r="C215" s="7"/>
      <c r="D215" s="7"/>
      <c r="E215" s="7"/>
      <c r="F215" s="7"/>
      <c r="G215" s="7"/>
      <c r="H215" s="7"/>
      <c r="I215" s="7"/>
    </row>
    <row r="216" spans="1:9" x14ac:dyDescent="0.25">
      <c r="A216" s="7"/>
      <c r="B216" s="7"/>
      <c r="C216" s="7"/>
      <c r="D216" s="7"/>
      <c r="E216" s="7"/>
      <c r="F216" s="7"/>
      <c r="G216" s="7"/>
      <c r="H216" s="7"/>
      <c r="I216" s="7"/>
    </row>
    <row r="217" spans="1:9" x14ac:dyDescent="0.25">
      <c r="A217" s="7"/>
      <c r="B217" s="7"/>
      <c r="C217" s="7"/>
      <c r="D217" s="7"/>
      <c r="E217" s="7"/>
      <c r="F217" s="7"/>
      <c r="G217" s="7"/>
      <c r="H217" s="7"/>
      <c r="I217" s="7"/>
    </row>
    <row r="218" spans="1:9" x14ac:dyDescent="0.25">
      <c r="A218" s="7"/>
      <c r="B218" s="7"/>
      <c r="C218" s="7"/>
      <c r="D218" s="7"/>
      <c r="E218" s="7"/>
      <c r="F218" s="7"/>
      <c r="G218" s="7"/>
      <c r="H218" s="7"/>
      <c r="I218" s="7"/>
    </row>
    <row r="219" spans="1:9" x14ac:dyDescent="0.25">
      <c r="A219" s="7"/>
      <c r="B219" s="7"/>
      <c r="C219" s="7"/>
      <c r="D219" s="7"/>
      <c r="E219" s="7"/>
      <c r="F219" s="7"/>
      <c r="G219" s="7"/>
      <c r="H219" s="7"/>
      <c r="I219" s="7"/>
    </row>
    <row r="220" spans="1:9" x14ac:dyDescent="0.25">
      <c r="A220" s="7"/>
      <c r="B220" s="7"/>
      <c r="C220" s="7"/>
      <c r="D220" s="7"/>
      <c r="E220" s="7"/>
      <c r="F220" s="7"/>
      <c r="G220" s="7"/>
      <c r="H220" s="7"/>
      <c r="I220" s="7"/>
    </row>
    <row r="221" spans="1:9" x14ac:dyDescent="0.25">
      <c r="A221" s="7"/>
      <c r="B221" s="7"/>
      <c r="C221" s="7"/>
      <c r="D221" s="7"/>
      <c r="E221" s="7"/>
      <c r="F221" s="7"/>
      <c r="G221" s="7"/>
      <c r="H221" s="7"/>
      <c r="I221" s="7"/>
    </row>
    <row r="222" spans="1:9" x14ac:dyDescent="0.25">
      <c r="A222" s="7"/>
      <c r="B222" s="7"/>
      <c r="C222" s="7"/>
      <c r="D222" s="7"/>
      <c r="E222" s="7"/>
      <c r="F222" s="7"/>
      <c r="G222" s="7"/>
      <c r="H222" s="7"/>
      <c r="I222" s="7"/>
    </row>
    <row r="223" spans="1:9" x14ac:dyDescent="0.25">
      <c r="A223" s="7"/>
      <c r="B223" s="7"/>
      <c r="C223" s="7"/>
      <c r="D223" s="7"/>
      <c r="E223" s="7"/>
      <c r="F223" s="7"/>
      <c r="G223" s="7"/>
      <c r="H223" s="7"/>
      <c r="I223" s="7"/>
    </row>
    <row r="224" spans="1:9" x14ac:dyDescent="0.25">
      <c r="A224" s="7"/>
      <c r="B224" s="7"/>
      <c r="C224" s="7"/>
      <c r="D224" s="7"/>
      <c r="E224" s="7"/>
      <c r="F224" s="7"/>
      <c r="G224" s="7"/>
      <c r="H224" s="7"/>
      <c r="I224" s="7"/>
    </row>
    <row r="225" spans="1:9" x14ac:dyDescent="0.25">
      <c r="A225" s="7"/>
      <c r="B225" s="7"/>
      <c r="C225" s="7"/>
      <c r="D225" s="7"/>
      <c r="E225" s="7"/>
      <c r="F225" s="7"/>
      <c r="G225" s="7"/>
      <c r="H225" s="7"/>
      <c r="I225" s="7"/>
    </row>
    <row r="226" spans="1:9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9" x14ac:dyDescent="0.25">
      <c r="A227" s="7"/>
      <c r="B227" s="7"/>
      <c r="C227" s="7"/>
      <c r="D227" s="7"/>
      <c r="E227" s="7"/>
      <c r="F227" s="7"/>
      <c r="G227" s="7"/>
      <c r="H227" s="7"/>
      <c r="I227" s="7"/>
    </row>
    <row r="228" spans="1:9" x14ac:dyDescent="0.25">
      <c r="A228" s="7"/>
      <c r="B228" s="7"/>
      <c r="C228" s="7"/>
      <c r="D228" s="7"/>
      <c r="E228" s="7"/>
      <c r="F228" s="7"/>
      <c r="G228" s="7"/>
      <c r="H228" s="7"/>
      <c r="I228" s="7"/>
    </row>
    <row r="229" spans="1:9" x14ac:dyDescent="0.25">
      <c r="A229" s="7"/>
      <c r="B229" s="7"/>
      <c r="C229" s="7"/>
      <c r="D229" s="7"/>
      <c r="E229" s="7"/>
      <c r="F229" s="7"/>
      <c r="G229" s="7"/>
      <c r="H229" s="7"/>
      <c r="I229" s="7"/>
    </row>
    <row r="230" spans="1:9" x14ac:dyDescent="0.25">
      <c r="A230" s="7"/>
      <c r="B230" s="7"/>
      <c r="C230" s="7"/>
      <c r="D230" s="7"/>
      <c r="E230" s="7"/>
      <c r="F230" s="7"/>
      <c r="G230" s="7"/>
      <c r="H230" s="7"/>
      <c r="I230" s="7"/>
    </row>
    <row r="231" spans="1:9" x14ac:dyDescent="0.25">
      <c r="A231" s="7"/>
      <c r="B231" s="7"/>
      <c r="C231" s="7"/>
      <c r="D231" s="7"/>
      <c r="E231" s="7"/>
      <c r="F231" s="7"/>
      <c r="G231" s="7"/>
      <c r="H231" s="7"/>
      <c r="I231" s="7"/>
    </row>
    <row r="232" spans="1:9" x14ac:dyDescent="0.25">
      <c r="A232" s="7"/>
      <c r="B232" s="7"/>
      <c r="C232" s="7"/>
      <c r="D232" s="7"/>
      <c r="E232" s="7"/>
      <c r="F232" s="7"/>
      <c r="G232" s="7"/>
      <c r="H232" s="7"/>
      <c r="I232" s="7"/>
    </row>
    <row r="233" spans="1:9" x14ac:dyDescent="0.25">
      <c r="A233" s="7"/>
      <c r="B233" s="7"/>
      <c r="C233" s="7"/>
      <c r="D233" s="7"/>
      <c r="E233" s="7"/>
      <c r="F233" s="7"/>
      <c r="G233" s="7"/>
      <c r="H233" s="7"/>
      <c r="I233" s="7"/>
    </row>
    <row r="234" spans="1:9" x14ac:dyDescent="0.25">
      <c r="A234" s="7"/>
      <c r="B234" s="7"/>
      <c r="C234" s="7"/>
      <c r="D234" s="7"/>
      <c r="E234" s="7"/>
      <c r="F234" s="7"/>
      <c r="G234" s="7"/>
      <c r="H234" s="7"/>
      <c r="I234" s="7"/>
    </row>
    <row r="235" spans="1:9" x14ac:dyDescent="0.25">
      <c r="A235" s="7"/>
      <c r="B235" s="7"/>
      <c r="C235" s="7"/>
      <c r="D235" s="7"/>
      <c r="E235" s="7"/>
      <c r="F235" s="7"/>
      <c r="G235" s="7"/>
      <c r="H235" s="7"/>
      <c r="I235" s="7"/>
    </row>
    <row r="236" spans="1:9" x14ac:dyDescent="0.25">
      <c r="A236" s="7"/>
      <c r="B236" s="7"/>
      <c r="C236" s="7"/>
      <c r="D236" s="7"/>
      <c r="E236" s="7"/>
      <c r="F236" s="7"/>
      <c r="G236" s="7"/>
      <c r="H236" s="7"/>
      <c r="I236" s="7"/>
    </row>
    <row r="237" spans="1:9" x14ac:dyDescent="0.25">
      <c r="A237" s="7"/>
      <c r="B237" s="7"/>
      <c r="C237" s="7"/>
      <c r="D237" s="7"/>
      <c r="E237" s="7"/>
      <c r="F237" s="7"/>
      <c r="G237" s="7"/>
      <c r="H237" s="7"/>
      <c r="I237" s="7"/>
    </row>
    <row r="238" spans="1:9" x14ac:dyDescent="0.25">
      <c r="A238" s="7"/>
      <c r="B238" s="7"/>
      <c r="C238" s="7"/>
      <c r="D238" s="7"/>
      <c r="E238" s="7"/>
      <c r="F238" s="7"/>
      <c r="G238" s="7"/>
      <c r="H238" s="7"/>
      <c r="I238" s="7"/>
    </row>
    <row r="239" spans="1:9" x14ac:dyDescent="0.25">
      <c r="A239" s="7"/>
      <c r="B239" s="7"/>
      <c r="C239" s="7"/>
      <c r="D239" s="7"/>
      <c r="E239" s="7"/>
      <c r="F239" s="7"/>
      <c r="G239" s="7"/>
      <c r="H239" s="7"/>
      <c r="I239" s="7"/>
    </row>
    <row r="240" spans="1:9" x14ac:dyDescent="0.25">
      <c r="A240" s="7"/>
      <c r="B240" s="7"/>
      <c r="C240" s="7"/>
      <c r="D240" s="7"/>
      <c r="E240" s="7"/>
      <c r="F240" s="7"/>
      <c r="G240" s="7"/>
      <c r="H240" s="7"/>
      <c r="I240" s="7"/>
    </row>
    <row r="241" spans="1:9" x14ac:dyDescent="0.25">
      <c r="A241" s="7"/>
      <c r="B241" s="7"/>
      <c r="C241" s="7"/>
      <c r="D241" s="7"/>
      <c r="E241" s="7"/>
      <c r="F241" s="7"/>
      <c r="G241" s="7"/>
      <c r="H241" s="7"/>
      <c r="I241" s="7"/>
    </row>
    <row r="242" spans="1:9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9" x14ac:dyDescent="0.25">
      <c r="A243" s="7"/>
      <c r="B243" s="7"/>
      <c r="C243" s="7"/>
      <c r="D243" s="7"/>
      <c r="E243" s="7"/>
      <c r="F243" s="7"/>
      <c r="G243" s="7"/>
      <c r="H243" s="7"/>
      <c r="I243" s="7"/>
    </row>
    <row r="244" spans="1:9" x14ac:dyDescent="0.25">
      <c r="A244" s="7"/>
      <c r="B244" s="7"/>
      <c r="C244" s="7"/>
      <c r="D244" s="7"/>
      <c r="E244" s="7"/>
      <c r="F244" s="7"/>
      <c r="G244" s="7"/>
      <c r="H244" s="7"/>
      <c r="I244" s="7"/>
    </row>
    <row r="245" spans="1:9" x14ac:dyDescent="0.25">
      <c r="A245" s="7"/>
      <c r="B245" s="7"/>
      <c r="C245" s="7"/>
      <c r="D245" s="7"/>
      <c r="E245" s="7"/>
      <c r="F245" s="7"/>
      <c r="G245" s="7"/>
      <c r="H245" s="7"/>
      <c r="I245" s="7"/>
    </row>
    <row r="246" spans="1:9" x14ac:dyDescent="0.25">
      <c r="A246" s="7"/>
      <c r="B246" s="7"/>
      <c r="C246" s="7"/>
      <c r="D246" s="7"/>
      <c r="E246" s="7"/>
      <c r="F246" s="7"/>
      <c r="G246" s="7"/>
      <c r="H246" s="7"/>
      <c r="I246" s="7"/>
    </row>
    <row r="247" spans="1:9" x14ac:dyDescent="0.25">
      <c r="A247" s="7"/>
      <c r="B247" s="7"/>
      <c r="C247" s="7"/>
      <c r="D247" s="7"/>
      <c r="E247" s="7"/>
      <c r="F247" s="7"/>
      <c r="G247" s="7"/>
      <c r="H247" s="7"/>
      <c r="I247" s="7"/>
    </row>
    <row r="248" spans="1:9" x14ac:dyDescent="0.25">
      <c r="A248" s="7"/>
      <c r="B248" s="7"/>
      <c r="C248" s="7"/>
      <c r="D248" s="7"/>
      <c r="E248" s="7"/>
      <c r="F248" s="7"/>
      <c r="G248" s="7"/>
      <c r="H248" s="7"/>
      <c r="I248" s="7"/>
    </row>
    <row r="249" spans="1:9" x14ac:dyDescent="0.25">
      <c r="A249" s="7"/>
      <c r="B249" s="7"/>
      <c r="C249" s="7"/>
      <c r="D249" s="7"/>
      <c r="E249" s="7"/>
      <c r="F249" s="7"/>
      <c r="G249" s="7"/>
      <c r="H249" s="7"/>
      <c r="I249" s="7"/>
    </row>
    <row r="250" spans="1:9" x14ac:dyDescent="0.25">
      <c r="A250" s="7"/>
      <c r="B250" s="7"/>
      <c r="C250" s="7"/>
      <c r="D250" s="7"/>
      <c r="E250" s="7"/>
      <c r="F250" s="7"/>
      <c r="G250" s="7"/>
      <c r="H250" s="7"/>
      <c r="I250" s="7"/>
    </row>
    <row r="251" spans="1:9" x14ac:dyDescent="0.25">
      <c r="A251" s="7"/>
      <c r="B251" s="7"/>
      <c r="C251" s="7"/>
      <c r="D251" s="7"/>
      <c r="E251" s="7"/>
      <c r="F251" s="7"/>
      <c r="G251" s="7"/>
      <c r="H251" s="7"/>
      <c r="I251" s="7"/>
    </row>
    <row r="252" spans="1:9" x14ac:dyDescent="0.25">
      <c r="A252" s="7"/>
      <c r="B252" s="7"/>
      <c r="C252" s="7"/>
      <c r="D252" s="7"/>
      <c r="E252" s="7"/>
      <c r="F252" s="7"/>
      <c r="G252" s="7"/>
      <c r="H252" s="7"/>
      <c r="I252" s="7"/>
    </row>
    <row r="253" spans="1:9" x14ac:dyDescent="0.25">
      <c r="A253" s="7"/>
      <c r="B253" s="7"/>
      <c r="C253" s="7"/>
      <c r="D253" s="7"/>
      <c r="E253" s="7"/>
      <c r="F253" s="7"/>
      <c r="G253" s="7"/>
      <c r="H253" s="7"/>
      <c r="I253" s="7"/>
    </row>
    <row r="254" spans="1:9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9" x14ac:dyDescent="0.25">
      <c r="A255" s="7"/>
      <c r="B255" s="7"/>
      <c r="C255" s="7"/>
      <c r="D255" s="7"/>
      <c r="E255" s="7"/>
      <c r="F255" s="7"/>
      <c r="G255" s="7"/>
      <c r="H255" s="7"/>
      <c r="I255" s="7"/>
    </row>
    <row r="256" spans="1:9" x14ac:dyDescent="0.25">
      <c r="A256" s="7"/>
      <c r="B256" s="7"/>
      <c r="C256" s="7"/>
      <c r="D256" s="7"/>
      <c r="E256" s="7"/>
      <c r="F256" s="7"/>
      <c r="G256" s="7"/>
      <c r="H256" s="7"/>
      <c r="I256" s="7"/>
    </row>
    <row r="257" spans="1:9" x14ac:dyDescent="0.25">
      <c r="A257" s="7"/>
      <c r="B257" s="7"/>
      <c r="C257" s="7"/>
      <c r="D257" s="7"/>
      <c r="E257" s="7"/>
      <c r="F257" s="7"/>
      <c r="G257" s="7"/>
      <c r="H257" s="7"/>
      <c r="I257" s="7"/>
    </row>
    <row r="258" spans="1:9" x14ac:dyDescent="0.25">
      <c r="A258" s="7"/>
      <c r="B258" s="7"/>
      <c r="C258" s="7"/>
      <c r="D258" s="7"/>
      <c r="E258" s="7"/>
      <c r="F258" s="7"/>
      <c r="G258" s="7"/>
      <c r="H258" s="7"/>
      <c r="I258" s="7"/>
    </row>
    <row r="259" spans="1:9" x14ac:dyDescent="0.25">
      <c r="A259" s="7"/>
      <c r="B259" s="7"/>
      <c r="C259" s="7"/>
      <c r="D259" s="7"/>
      <c r="E259" s="7"/>
      <c r="F259" s="7"/>
      <c r="G259" s="7"/>
      <c r="H259" s="7"/>
      <c r="I259" s="7"/>
    </row>
    <row r="260" spans="1:9" x14ac:dyDescent="0.25">
      <c r="A260" s="7"/>
      <c r="B260" s="7"/>
      <c r="C260" s="7"/>
      <c r="D260" s="7"/>
      <c r="E260" s="7"/>
      <c r="F260" s="7"/>
      <c r="G260" s="7"/>
      <c r="H260" s="7"/>
      <c r="I260" s="7"/>
    </row>
    <row r="261" spans="1:9" x14ac:dyDescent="0.25">
      <c r="A261" s="7"/>
      <c r="B261" s="7"/>
      <c r="C261" s="7"/>
      <c r="D261" s="7"/>
      <c r="E261" s="7"/>
      <c r="F261" s="7"/>
      <c r="G261" s="7"/>
      <c r="H261" s="7"/>
      <c r="I261" s="7"/>
    </row>
    <row r="262" spans="1:9" x14ac:dyDescent="0.25">
      <c r="A262" s="7"/>
      <c r="B262" s="7"/>
      <c r="C262" s="7"/>
      <c r="D262" s="7"/>
      <c r="E262" s="7"/>
      <c r="F262" s="7"/>
      <c r="G262" s="7"/>
      <c r="H262" s="7"/>
      <c r="I262" s="7"/>
    </row>
    <row r="263" spans="1:9" x14ac:dyDescent="0.25">
      <c r="A263" s="7"/>
      <c r="B263" s="7"/>
      <c r="C263" s="7"/>
      <c r="D263" s="7"/>
      <c r="E263" s="7"/>
      <c r="F263" s="7"/>
      <c r="G263" s="7"/>
      <c r="H263" s="7"/>
      <c r="I263" s="7"/>
    </row>
    <row r="264" spans="1:9" x14ac:dyDescent="0.25">
      <c r="A264" s="7"/>
      <c r="B264" s="7"/>
      <c r="C264" s="7"/>
      <c r="D264" s="7"/>
      <c r="E264" s="7"/>
      <c r="F264" s="7"/>
      <c r="G264" s="7"/>
      <c r="H264" s="7"/>
      <c r="I264" s="7"/>
    </row>
    <row r="265" spans="1:9" x14ac:dyDescent="0.25">
      <c r="A265" s="7"/>
      <c r="B265" s="7"/>
      <c r="C265" s="7"/>
      <c r="D265" s="7"/>
      <c r="E265" s="7"/>
      <c r="F265" s="7"/>
      <c r="G265" s="7"/>
      <c r="H265" s="7"/>
      <c r="I265" s="7"/>
    </row>
    <row r="266" spans="1:9" x14ac:dyDescent="0.25">
      <c r="A266" s="7"/>
      <c r="B266" s="7"/>
      <c r="C266" s="7"/>
      <c r="D266" s="7"/>
      <c r="E266" s="7"/>
      <c r="F266" s="7"/>
      <c r="G266" s="7"/>
      <c r="H266" s="7"/>
      <c r="I266" s="7"/>
    </row>
    <row r="267" spans="1:9" x14ac:dyDescent="0.25">
      <c r="A267" s="7"/>
      <c r="B267" s="7"/>
      <c r="C267" s="7"/>
      <c r="D267" s="7"/>
      <c r="E267" s="7"/>
      <c r="F267" s="7"/>
      <c r="G267" s="7"/>
      <c r="H267" s="7"/>
      <c r="I267" s="7"/>
    </row>
    <row r="268" spans="1:9" x14ac:dyDescent="0.25">
      <c r="A268" s="7"/>
      <c r="B268" s="7"/>
      <c r="C268" s="7"/>
      <c r="D268" s="7"/>
      <c r="E268" s="7"/>
      <c r="F268" s="7"/>
      <c r="G268" s="7"/>
      <c r="H268" s="7"/>
      <c r="I268" s="7"/>
    </row>
    <row r="269" spans="1:9" x14ac:dyDescent="0.25">
      <c r="A269" s="7"/>
      <c r="B269" s="7"/>
      <c r="C269" s="7"/>
      <c r="D269" s="7"/>
      <c r="E269" s="7"/>
      <c r="F269" s="7"/>
      <c r="G269" s="7"/>
      <c r="H269" s="7"/>
      <c r="I269" s="7"/>
    </row>
    <row r="270" spans="1:9" x14ac:dyDescent="0.25">
      <c r="A270" s="7"/>
      <c r="B270" s="7"/>
      <c r="C270" s="7"/>
      <c r="D270" s="7"/>
      <c r="E270" s="7"/>
      <c r="F270" s="7"/>
      <c r="G270" s="7"/>
      <c r="H270" s="7"/>
      <c r="I270" s="7"/>
    </row>
    <row r="271" spans="1:9" x14ac:dyDescent="0.25">
      <c r="A271" s="7"/>
      <c r="B271" s="7"/>
      <c r="C271" s="7"/>
      <c r="D271" s="7"/>
      <c r="E271" s="7"/>
      <c r="F271" s="7"/>
      <c r="G271" s="7"/>
      <c r="H271" s="7"/>
      <c r="I271" s="7"/>
    </row>
    <row r="272" spans="1:9" x14ac:dyDescent="0.25">
      <c r="A272" s="7"/>
      <c r="B272" s="7"/>
      <c r="C272" s="7"/>
      <c r="D272" s="7"/>
      <c r="E272" s="7"/>
      <c r="F272" s="7"/>
      <c r="G272" s="7"/>
      <c r="H272" s="7"/>
      <c r="I272" s="7"/>
    </row>
    <row r="273" spans="1:9" x14ac:dyDescent="0.25">
      <c r="A273" s="7"/>
      <c r="B273" s="7"/>
      <c r="C273" s="7"/>
      <c r="D273" s="7"/>
      <c r="E273" s="7"/>
      <c r="F273" s="7"/>
      <c r="G273" s="7"/>
      <c r="H273" s="7"/>
      <c r="I273" s="7"/>
    </row>
    <row r="274" spans="1:9" x14ac:dyDescent="0.25">
      <c r="A274" s="7"/>
      <c r="B274" s="7"/>
      <c r="C274" s="7"/>
      <c r="D274" s="7"/>
      <c r="E274" s="7"/>
      <c r="F274" s="7"/>
      <c r="G274" s="7"/>
      <c r="H274" s="7"/>
      <c r="I274" s="7"/>
    </row>
    <row r="275" spans="1:9" x14ac:dyDescent="0.25">
      <c r="A275" s="7"/>
      <c r="B275" s="7"/>
      <c r="C275" s="7"/>
      <c r="D275" s="7"/>
      <c r="E275" s="7"/>
      <c r="F275" s="7"/>
      <c r="G275" s="7"/>
      <c r="H275" s="7"/>
      <c r="I275" s="7"/>
    </row>
    <row r="276" spans="1:9" x14ac:dyDescent="0.25">
      <c r="A276" s="7"/>
      <c r="B276" s="7"/>
      <c r="C276" s="7"/>
      <c r="D276" s="7"/>
      <c r="E276" s="7"/>
      <c r="F276" s="7"/>
      <c r="G276" s="7"/>
      <c r="H276" s="7"/>
      <c r="I276" s="7"/>
    </row>
    <row r="277" spans="1:9" x14ac:dyDescent="0.25">
      <c r="A277" s="7"/>
      <c r="B277" s="7"/>
      <c r="C277" s="7"/>
      <c r="D277" s="7"/>
      <c r="E277" s="7"/>
      <c r="F277" s="7"/>
      <c r="G277" s="7"/>
      <c r="H277" s="7"/>
      <c r="I277" s="7"/>
    </row>
    <row r="278" spans="1:9" x14ac:dyDescent="0.25">
      <c r="A278" s="7"/>
      <c r="B278" s="7"/>
      <c r="C278" s="7"/>
      <c r="D278" s="7"/>
      <c r="E278" s="7"/>
      <c r="F278" s="7"/>
      <c r="G278" s="7"/>
      <c r="H278" s="7"/>
      <c r="I278" s="7"/>
    </row>
    <row r="279" spans="1:9" x14ac:dyDescent="0.25">
      <c r="A279" s="7"/>
      <c r="B279" s="7"/>
      <c r="C279" s="7"/>
      <c r="D279" s="7"/>
      <c r="E279" s="7"/>
      <c r="F279" s="7"/>
      <c r="G279" s="7"/>
      <c r="H279" s="7"/>
      <c r="I279" s="7"/>
    </row>
    <row r="280" spans="1:9" x14ac:dyDescent="0.25">
      <c r="A280" s="7"/>
      <c r="B280" s="7"/>
      <c r="C280" s="7"/>
      <c r="D280" s="7"/>
      <c r="E280" s="7"/>
      <c r="F280" s="7"/>
      <c r="G280" s="7"/>
      <c r="H280" s="7"/>
      <c r="I280" s="7"/>
    </row>
    <row r="281" spans="1:9" x14ac:dyDescent="0.25">
      <c r="A281" s="7"/>
      <c r="B281" s="7"/>
      <c r="C281" s="7"/>
      <c r="D281" s="7"/>
      <c r="E281" s="7"/>
      <c r="F281" s="7"/>
      <c r="G281" s="7"/>
      <c r="H281" s="7"/>
      <c r="I281" s="7"/>
    </row>
    <row r="282" spans="1:9" x14ac:dyDescent="0.25">
      <c r="A282" s="7"/>
      <c r="B282" s="7"/>
      <c r="C282" s="7"/>
      <c r="D282" s="7"/>
      <c r="E282" s="7"/>
      <c r="F282" s="7"/>
      <c r="G282" s="7"/>
      <c r="H282" s="7"/>
      <c r="I282" s="7"/>
    </row>
  </sheetData>
  <mergeCells count="15">
    <mergeCell ref="A9:A10"/>
    <mergeCell ref="B9:B10"/>
    <mergeCell ref="I9:I10"/>
    <mergeCell ref="C9:C10"/>
    <mergeCell ref="D9:D10"/>
    <mergeCell ref="E9:E10"/>
    <mergeCell ref="F9:F10"/>
    <mergeCell ref="G9:G10"/>
    <mergeCell ref="H9:H10"/>
    <mergeCell ref="A7:I7"/>
    <mergeCell ref="F1:I1"/>
    <mergeCell ref="F2:I2"/>
    <mergeCell ref="F3:I3"/>
    <mergeCell ref="A5:I5"/>
    <mergeCell ref="A6:I6"/>
  </mergeCells>
  <pageMargins left="0.23622047244094491" right="0.23622047244094491" top="0.74803149606299213" bottom="0.74803149606299213" header="0.31496062992125984" footer="0.31496062992125984"/>
  <pageSetup paperSize="9" scale="85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60"/>
  <sheetViews>
    <sheetView workbookViewId="0">
      <selection activeCell="D2" sqref="D2:G2"/>
    </sheetView>
  </sheetViews>
  <sheetFormatPr defaultRowHeight="15" x14ac:dyDescent="0.25"/>
  <cols>
    <col min="1" max="1" width="31.5703125" customWidth="1"/>
    <col min="2" max="2" width="11.28515625" customWidth="1"/>
    <col min="3" max="3" width="3.85546875" customWidth="1"/>
    <col min="4" max="4" width="10.28515625" customWidth="1"/>
    <col min="5" max="5" width="12" customWidth="1"/>
    <col min="6" max="6" width="11.7109375" customWidth="1"/>
  </cols>
  <sheetData>
    <row r="1" spans="1:7" x14ac:dyDescent="0.25">
      <c r="A1" s="52"/>
      <c r="B1" s="52"/>
      <c r="C1" s="52"/>
      <c r="D1" s="140" t="s">
        <v>219</v>
      </c>
      <c r="E1" s="140"/>
      <c r="F1" s="140"/>
    </row>
    <row r="2" spans="1:7" ht="59.25" customHeight="1" x14ac:dyDescent="0.25">
      <c r="A2" s="52"/>
      <c r="B2" s="52"/>
      <c r="C2" s="52"/>
      <c r="D2" s="108" t="s">
        <v>365</v>
      </c>
      <c r="E2" s="108"/>
      <c r="F2" s="108"/>
      <c r="G2" s="108"/>
    </row>
    <row r="3" spans="1:7" ht="15" customHeight="1" x14ac:dyDescent="0.25">
      <c r="A3" s="52"/>
      <c r="B3" s="52"/>
      <c r="C3" s="52"/>
      <c r="D3" s="117"/>
      <c r="E3" s="117"/>
      <c r="F3" s="117"/>
      <c r="G3" s="117"/>
    </row>
    <row r="4" spans="1:7" x14ac:dyDescent="0.25">
      <c r="A4" s="52"/>
      <c r="B4" s="52"/>
      <c r="C4" s="52"/>
      <c r="D4" s="54"/>
      <c r="E4" s="53"/>
      <c r="F4" s="53"/>
    </row>
    <row r="5" spans="1:7" x14ac:dyDescent="0.25">
      <c r="A5" s="134" t="s">
        <v>340</v>
      </c>
      <c r="B5" s="134"/>
      <c r="C5" s="134"/>
      <c r="D5" s="134"/>
      <c r="E5" s="134"/>
      <c r="F5" s="134"/>
    </row>
    <row r="6" spans="1:7" x14ac:dyDescent="0.25">
      <c r="A6" s="134"/>
      <c r="B6" s="134"/>
      <c r="C6" s="134"/>
      <c r="D6" s="134"/>
      <c r="E6" s="134"/>
      <c r="F6" s="134"/>
    </row>
    <row r="7" spans="1:7" x14ac:dyDescent="0.25">
      <c r="A7" s="134"/>
      <c r="B7" s="134"/>
      <c r="C7" s="134"/>
      <c r="D7" s="134"/>
      <c r="E7" s="134"/>
      <c r="F7" s="134"/>
    </row>
    <row r="8" spans="1:7" ht="33.75" customHeight="1" x14ac:dyDescent="0.25">
      <c r="A8" s="134"/>
      <c r="B8" s="134"/>
      <c r="C8" s="134"/>
      <c r="D8" s="134"/>
      <c r="E8" s="134"/>
      <c r="F8" s="134"/>
    </row>
    <row r="9" spans="1:7" x14ac:dyDescent="0.25">
      <c r="A9" s="55" t="s">
        <v>250</v>
      </c>
      <c r="B9" s="52"/>
      <c r="C9" s="52"/>
      <c r="D9" s="52"/>
      <c r="E9" s="53"/>
      <c r="F9" s="53"/>
    </row>
    <row r="10" spans="1:7" x14ac:dyDescent="0.25">
      <c r="A10" s="125"/>
      <c r="B10" s="126" t="s">
        <v>106</v>
      </c>
      <c r="C10" s="126" t="s">
        <v>105</v>
      </c>
      <c r="D10" s="125" t="s">
        <v>341</v>
      </c>
      <c r="E10" s="135" t="s">
        <v>202</v>
      </c>
      <c r="F10" s="135" t="s">
        <v>339</v>
      </c>
    </row>
    <row r="11" spans="1:7" ht="39.75" customHeight="1" x14ac:dyDescent="0.25">
      <c r="A11" s="125"/>
      <c r="B11" s="126"/>
      <c r="C11" s="126"/>
      <c r="D11" s="125"/>
      <c r="E11" s="136"/>
      <c r="F11" s="136"/>
    </row>
    <row r="12" spans="1:7" ht="18" customHeight="1" x14ac:dyDescent="0.25">
      <c r="A12" s="131" t="s">
        <v>260</v>
      </c>
      <c r="B12" s="132"/>
      <c r="C12" s="132"/>
      <c r="D12" s="132"/>
      <c r="E12" s="132"/>
      <c r="F12" s="133"/>
    </row>
    <row r="13" spans="1:7" ht="15.75" customHeight="1" x14ac:dyDescent="0.25">
      <c r="A13" s="23" t="s">
        <v>102</v>
      </c>
      <c r="B13" s="24" t="s">
        <v>128</v>
      </c>
      <c r="C13" s="24"/>
      <c r="D13" s="87">
        <f>D14+D15</f>
        <v>904</v>
      </c>
      <c r="E13" s="87">
        <f t="shared" ref="E13:F13" si="0">E14+E15</f>
        <v>0</v>
      </c>
      <c r="F13" s="87">
        <f t="shared" si="0"/>
        <v>904</v>
      </c>
    </row>
    <row r="14" spans="1:7" ht="15.75" customHeight="1" x14ac:dyDescent="0.25">
      <c r="A14" s="58" t="s">
        <v>129</v>
      </c>
      <c r="B14" s="59" t="s">
        <v>128</v>
      </c>
      <c r="C14" s="59" t="s">
        <v>88</v>
      </c>
      <c r="D14" s="96">
        <f>'приложение № 5 распределение'!C14</f>
        <v>694</v>
      </c>
      <c r="E14" s="96">
        <f>'приложение № 5 распределение'!D14</f>
        <v>0</v>
      </c>
      <c r="F14" s="96">
        <f>'приложение № 5 распределение'!E14</f>
        <v>694</v>
      </c>
    </row>
    <row r="15" spans="1:7" ht="18.75" customHeight="1" x14ac:dyDescent="0.25">
      <c r="A15" s="25" t="s">
        <v>146</v>
      </c>
      <c r="B15" s="59" t="s">
        <v>128</v>
      </c>
      <c r="C15" s="59" t="s">
        <v>130</v>
      </c>
      <c r="D15" s="96">
        <f>'приложение № 5 распределение'!C15</f>
        <v>210</v>
      </c>
      <c r="E15" s="96">
        <f>'приложение № 5 распределение'!D15</f>
        <v>0</v>
      </c>
      <c r="F15" s="96">
        <f>'приложение № 5 распределение'!E15</f>
        <v>210</v>
      </c>
    </row>
    <row r="16" spans="1:7" ht="15.75" customHeight="1" x14ac:dyDescent="0.25">
      <c r="A16" s="23" t="s">
        <v>100</v>
      </c>
      <c r="B16" s="24" t="s">
        <v>131</v>
      </c>
      <c r="C16" s="24"/>
      <c r="D16" s="97">
        <f>SUM(D17:D24)</f>
        <v>2194.75</v>
      </c>
      <c r="E16" s="97">
        <f t="shared" ref="E16:F16" si="1">SUM(E17:E24)</f>
        <v>159.86121</v>
      </c>
      <c r="F16" s="97">
        <f t="shared" si="1"/>
        <v>2354.61121</v>
      </c>
    </row>
    <row r="17" spans="1:6" ht="15.75" customHeight="1" x14ac:dyDescent="0.25">
      <c r="A17" s="58" t="s">
        <v>251</v>
      </c>
      <c r="B17" s="59" t="s">
        <v>131</v>
      </c>
      <c r="C17" s="59" t="s">
        <v>88</v>
      </c>
      <c r="D17" s="96">
        <f>'приложение № 5 распределение'!C17</f>
        <v>1038</v>
      </c>
      <c r="E17" s="96">
        <f>'приложение № 5 распределение'!D17</f>
        <v>0</v>
      </c>
      <c r="F17" s="96">
        <f>'приложение № 5 распределение'!E17</f>
        <v>1038</v>
      </c>
    </row>
    <row r="18" spans="1:6" ht="25.5" customHeight="1" x14ac:dyDescent="0.25">
      <c r="A18" s="58" t="s">
        <v>147</v>
      </c>
      <c r="B18" s="59" t="s">
        <v>131</v>
      </c>
      <c r="C18" s="59" t="s">
        <v>99</v>
      </c>
      <c r="D18" s="96">
        <f>'приложение № 5 распределение'!C18</f>
        <v>170</v>
      </c>
      <c r="E18" s="96">
        <f>'приложение № 5 распределение'!D18</f>
        <v>78</v>
      </c>
      <c r="F18" s="96">
        <f>'приложение № 5 распределение'!E18</f>
        <v>248</v>
      </c>
    </row>
    <row r="19" spans="1:6" ht="15.75" customHeight="1" x14ac:dyDescent="0.25">
      <c r="A19" s="25" t="s">
        <v>146</v>
      </c>
      <c r="B19" s="59" t="s">
        <v>131</v>
      </c>
      <c r="C19" s="59" t="s">
        <v>130</v>
      </c>
      <c r="D19" s="96">
        <f>'приложение № 5 распределение'!C19</f>
        <v>314</v>
      </c>
      <c r="E19" s="96">
        <f>'приложение № 5 распределение'!D19</f>
        <v>0</v>
      </c>
      <c r="F19" s="96">
        <f>'приложение № 5 распределение'!E19</f>
        <v>314</v>
      </c>
    </row>
    <row r="20" spans="1:6" ht="24.75" customHeight="1" x14ac:dyDescent="0.25">
      <c r="A20" s="58" t="s">
        <v>94</v>
      </c>
      <c r="B20" s="59" t="s">
        <v>131</v>
      </c>
      <c r="C20" s="59" t="s">
        <v>191</v>
      </c>
      <c r="D20" s="96">
        <f>'приложение № 5 распределение'!C20</f>
        <v>572.04999999999995</v>
      </c>
      <c r="E20" s="96">
        <f>'приложение № 5 распределение'!D20</f>
        <v>81.86121</v>
      </c>
      <c r="F20" s="96">
        <f>'приложение № 5 распределение'!E20</f>
        <v>653.91120999999998</v>
      </c>
    </row>
    <row r="21" spans="1:6" ht="26.25" customHeight="1" x14ac:dyDescent="0.25">
      <c r="A21" s="58" t="s">
        <v>93</v>
      </c>
      <c r="B21" s="59" t="s">
        <v>131</v>
      </c>
      <c r="C21" s="59" t="s">
        <v>92</v>
      </c>
      <c r="D21" s="96">
        <f>'приложение № 5 распределение'!C21</f>
        <v>10</v>
      </c>
      <c r="E21" s="96">
        <v>0</v>
      </c>
      <c r="F21" s="96">
        <f>D21+E21</f>
        <v>10</v>
      </c>
    </row>
    <row r="22" spans="1:6" ht="28.5" customHeight="1" x14ac:dyDescent="0.25">
      <c r="A22" s="58" t="s">
        <v>91</v>
      </c>
      <c r="B22" s="59" t="s">
        <v>131</v>
      </c>
      <c r="C22" s="59" t="s">
        <v>90</v>
      </c>
      <c r="D22" s="96">
        <f>'приложение № 5 распределение'!C22</f>
        <v>53</v>
      </c>
      <c r="E22" s="96">
        <v>0</v>
      </c>
      <c r="F22" s="96">
        <f t="shared" ref="F22:F24" si="2">D22+E22</f>
        <v>53</v>
      </c>
    </row>
    <row r="23" spans="1:6" ht="24" customHeight="1" x14ac:dyDescent="0.25">
      <c r="A23" s="58" t="s">
        <v>252</v>
      </c>
      <c r="B23" s="59" t="s">
        <v>131</v>
      </c>
      <c r="C23" s="59" t="s">
        <v>89</v>
      </c>
      <c r="D23" s="96">
        <f>'приложение № 5 распределение'!C23</f>
        <v>7.7</v>
      </c>
      <c r="E23" s="96">
        <f>'приложение № 5 распределение'!D23</f>
        <v>0</v>
      </c>
      <c r="F23" s="96">
        <f t="shared" si="2"/>
        <v>7.7</v>
      </c>
    </row>
    <row r="24" spans="1:6" ht="19.5" customHeight="1" x14ac:dyDescent="0.25">
      <c r="A24" s="20" t="s">
        <v>213</v>
      </c>
      <c r="B24" s="59" t="s">
        <v>131</v>
      </c>
      <c r="C24" s="59" t="s">
        <v>214</v>
      </c>
      <c r="D24" s="96">
        <f>'приложение № 5 распределение'!C24</f>
        <v>30</v>
      </c>
      <c r="E24" s="96">
        <f>'приложение № 5 распределение'!D24</f>
        <v>0</v>
      </c>
      <c r="F24" s="96">
        <f t="shared" si="2"/>
        <v>30</v>
      </c>
    </row>
    <row r="25" spans="1:6" ht="29.25" customHeight="1" x14ac:dyDescent="0.25">
      <c r="A25" s="23" t="s">
        <v>98</v>
      </c>
      <c r="B25" s="24" t="s">
        <v>132</v>
      </c>
      <c r="C25" s="24"/>
      <c r="D25" s="97">
        <f>D26</f>
        <v>30</v>
      </c>
      <c r="E25" s="97">
        <f t="shared" ref="E25:F25" si="3">E26</f>
        <v>0</v>
      </c>
      <c r="F25" s="97">
        <f t="shared" si="3"/>
        <v>30</v>
      </c>
    </row>
    <row r="26" spans="1:6" ht="21.75" customHeight="1" x14ac:dyDescent="0.25">
      <c r="A26" s="58" t="s">
        <v>97</v>
      </c>
      <c r="B26" s="59" t="s">
        <v>132</v>
      </c>
      <c r="C26" s="59" t="s">
        <v>191</v>
      </c>
      <c r="D26" s="96">
        <v>30</v>
      </c>
      <c r="E26" s="96">
        <f>'приложение № 5 распределение'!D30+'приложение № 5 распределение'!D26</f>
        <v>0</v>
      </c>
      <c r="F26" s="96">
        <f>D26+E26</f>
        <v>30</v>
      </c>
    </row>
    <row r="27" spans="1:6" ht="44.25" customHeight="1" x14ac:dyDescent="0.25">
      <c r="A27" s="23" t="s">
        <v>95</v>
      </c>
      <c r="B27" s="24" t="s">
        <v>133</v>
      </c>
      <c r="C27" s="24"/>
      <c r="D27" s="97">
        <f>SUM(D28:D30)</f>
        <v>1256.1999999999998</v>
      </c>
      <c r="E27" s="97">
        <f t="shared" ref="E27:F27" si="4">SUM(E28:E30)</f>
        <v>50</v>
      </c>
      <c r="F27" s="97">
        <f t="shared" si="4"/>
        <v>1306.1999999999998</v>
      </c>
    </row>
    <row r="28" spans="1:6" ht="51" customHeight="1" x14ac:dyDescent="0.25">
      <c r="A28" s="58" t="s">
        <v>253</v>
      </c>
      <c r="B28" s="59" t="s">
        <v>133</v>
      </c>
      <c r="C28" s="59" t="s">
        <v>80</v>
      </c>
      <c r="D28" s="96">
        <f>'приложение № 5 распределение'!C32</f>
        <v>857.3</v>
      </c>
      <c r="E28" s="96">
        <f>'приложение № 5 распределение'!D32</f>
        <v>0</v>
      </c>
      <c r="F28" s="96">
        <f>'приложение № 5 распределение'!E32</f>
        <v>857.3</v>
      </c>
    </row>
    <row r="29" spans="1:6" ht="24.75" customHeight="1" x14ac:dyDescent="0.25">
      <c r="A29" s="20" t="s">
        <v>147</v>
      </c>
      <c r="B29" s="59" t="s">
        <v>133</v>
      </c>
      <c r="C29" s="59" t="s">
        <v>270</v>
      </c>
      <c r="D29" s="96">
        <f>'приложение № 5 распределение'!C33</f>
        <v>140</v>
      </c>
      <c r="E29" s="96">
        <f>'приложение № 5 распределение'!D33</f>
        <v>50</v>
      </c>
      <c r="F29" s="96">
        <f>'приложение № 5 распределение'!E33</f>
        <v>190</v>
      </c>
    </row>
    <row r="30" spans="1:6" ht="25.5" customHeight="1" x14ac:dyDescent="0.25">
      <c r="A30" s="25" t="s">
        <v>146</v>
      </c>
      <c r="B30" s="59" t="s">
        <v>133</v>
      </c>
      <c r="C30" s="59" t="s">
        <v>134</v>
      </c>
      <c r="D30" s="96">
        <f>'приложение № 5 распределение'!C34</f>
        <v>258.89999999999998</v>
      </c>
      <c r="E30" s="96">
        <f>'приложение № 5 распределение'!D34</f>
        <v>0</v>
      </c>
      <c r="F30" s="96">
        <f>'приложение № 5 распределение'!E34</f>
        <v>258.89999999999998</v>
      </c>
    </row>
    <row r="31" spans="1:6" x14ac:dyDescent="0.25">
      <c r="A31" s="23" t="s">
        <v>302</v>
      </c>
      <c r="B31" s="24" t="s">
        <v>254</v>
      </c>
      <c r="C31" s="59"/>
      <c r="D31" s="97">
        <f>D32</f>
        <v>18.899999999999999</v>
      </c>
      <c r="E31" s="97">
        <f t="shared" ref="E31:F31" si="5">E32</f>
        <v>-4.1599999999999996E-3</v>
      </c>
      <c r="F31" s="97">
        <f t="shared" si="5"/>
        <v>18.89584</v>
      </c>
    </row>
    <row r="32" spans="1:6" ht="29.25" customHeight="1" x14ac:dyDescent="0.25">
      <c r="A32" s="58" t="s">
        <v>94</v>
      </c>
      <c r="B32" s="59" t="s">
        <v>254</v>
      </c>
      <c r="C32" s="59" t="s">
        <v>191</v>
      </c>
      <c r="D32" s="96">
        <f>'приложение № 5 распределение'!C36</f>
        <v>18.899999999999999</v>
      </c>
      <c r="E32" s="96">
        <f>'приложение № 5 распределение'!D36</f>
        <v>-4.1599999999999996E-3</v>
      </c>
      <c r="F32" s="96">
        <f>'приложение № 5 распределение'!E36</f>
        <v>18.89584</v>
      </c>
    </row>
    <row r="33" spans="1:6" ht="30.75" customHeight="1" x14ac:dyDescent="0.25">
      <c r="A33" s="23" t="s">
        <v>65</v>
      </c>
      <c r="B33" s="24" t="s">
        <v>137</v>
      </c>
      <c r="C33" s="24"/>
      <c r="D33" s="97">
        <f>D34+D35+D36</f>
        <v>110.1</v>
      </c>
      <c r="E33" s="97">
        <f t="shared" ref="E33:F33" si="6">E34+E35+E36</f>
        <v>0</v>
      </c>
      <c r="F33" s="97">
        <f t="shared" si="6"/>
        <v>110.1</v>
      </c>
    </row>
    <row r="34" spans="1:6" ht="30" customHeight="1" x14ac:dyDescent="0.25">
      <c r="A34" s="58" t="s">
        <v>255</v>
      </c>
      <c r="B34" s="59" t="s">
        <v>137</v>
      </c>
      <c r="C34" s="59" t="s">
        <v>88</v>
      </c>
      <c r="D34" s="96">
        <f>'приложение № 5 распределение'!C38</f>
        <v>76</v>
      </c>
      <c r="E34" s="96">
        <f>'приложение № 5 распределение'!D38</f>
        <v>0</v>
      </c>
      <c r="F34" s="96">
        <f>'приложение № 5 распределение'!E38</f>
        <v>76</v>
      </c>
    </row>
    <row r="35" spans="1:6" ht="28.5" customHeight="1" x14ac:dyDescent="0.25">
      <c r="A35" s="25" t="s">
        <v>146</v>
      </c>
      <c r="B35" s="59" t="s">
        <v>137</v>
      </c>
      <c r="C35" s="59" t="s">
        <v>130</v>
      </c>
      <c r="D35" s="96">
        <f>'приложение № 5 распределение'!C39</f>
        <v>23</v>
      </c>
      <c r="E35" s="96">
        <f>'приложение № 5 распределение'!D39</f>
        <v>0</v>
      </c>
      <c r="F35" s="96">
        <f>'приложение № 5 распределение'!E39</f>
        <v>23</v>
      </c>
    </row>
    <row r="36" spans="1:6" ht="28.5" customHeight="1" x14ac:dyDescent="0.25">
      <c r="A36" s="20" t="s">
        <v>94</v>
      </c>
      <c r="B36" s="59" t="s">
        <v>137</v>
      </c>
      <c r="C36" s="59" t="s">
        <v>191</v>
      </c>
      <c r="D36" s="96">
        <f>'приложение № 5 распределение'!C40</f>
        <v>11.1</v>
      </c>
      <c r="E36" s="96">
        <f>'приложение № 5 распределение'!D40</f>
        <v>0</v>
      </c>
      <c r="F36" s="96">
        <f>'приложение № 5 распределение'!E40</f>
        <v>11.1</v>
      </c>
    </row>
    <row r="37" spans="1:6" ht="23.25" customHeight="1" x14ac:dyDescent="0.25">
      <c r="A37" s="23" t="s">
        <v>85</v>
      </c>
      <c r="B37" s="24" t="s">
        <v>139</v>
      </c>
      <c r="C37" s="24"/>
      <c r="D37" s="97">
        <f>D38</f>
        <v>310</v>
      </c>
      <c r="E37" s="97">
        <f t="shared" ref="E37:F37" si="7">E38</f>
        <v>0</v>
      </c>
      <c r="F37" s="97">
        <f t="shared" si="7"/>
        <v>310</v>
      </c>
    </row>
    <row r="38" spans="1:6" ht="28.5" customHeight="1" x14ac:dyDescent="0.25">
      <c r="A38" s="58" t="s">
        <v>81</v>
      </c>
      <c r="B38" s="59" t="s">
        <v>139</v>
      </c>
      <c r="C38" s="59" t="s">
        <v>191</v>
      </c>
      <c r="D38" s="96">
        <f>'приложение № 5 распределение'!C57</f>
        <v>310</v>
      </c>
      <c r="E38" s="96">
        <f>'приложение № 5 распределение'!D57</f>
        <v>0</v>
      </c>
      <c r="F38" s="96">
        <f>'приложение № 5 распределение'!E57</f>
        <v>310</v>
      </c>
    </row>
    <row r="39" spans="1:6" ht="25.5" customHeight="1" x14ac:dyDescent="0.25">
      <c r="A39" s="23" t="s">
        <v>84</v>
      </c>
      <c r="B39" s="24" t="s">
        <v>256</v>
      </c>
      <c r="C39" s="24"/>
      <c r="D39" s="97">
        <f>D40</f>
        <v>0</v>
      </c>
      <c r="E39" s="97">
        <f t="shared" ref="E39:F39" si="8">E40</f>
        <v>0</v>
      </c>
      <c r="F39" s="97">
        <f t="shared" si="8"/>
        <v>0</v>
      </c>
    </row>
    <row r="40" spans="1:6" ht="30" customHeight="1" x14ac:dyDescent="0.25">
      <c r="A40" s="58" t="s">
        <v>81</v>
      </c>
      <c r="B40" s="59" t="s">
        <v>256</v>
      </c>
      <c r="C40" s="59" t="s">
        <v>191</v>
      </c>
      <c r="D40" s="96">
        <f>'приложение № 5 распределение'!C59</f>
        <v>0</v>
      </c>
      <c r="E40" s="96">
        <f>'приложение № 5 распределение'!D59</f>
        <v>0</v>
      </c>
      <c r="F40" s="96">
        <f>'приложение № 5 распределение'!E59</f>
        <v>0</v>
      </c>
    </row>
    <row r="41" spans="1:6" ht="30" customHeight="1" x14ac:dyDescent="0.25">
      <c r="A41" s="23" t="s">
        <v>293</v>
      </c>
      <c r="B41" s="129" t="s">
        <v>292</v>
      </c>
      <c r="C41" s="130"/>
      <c r="D41" s="97">
        <f>D42</f>
        <v>0</v>
      </c>
      <c r="E41" s="97">
        <f>E42</f>
        <v>0</v>
      </c>
      <c r="F41" s="97">
        <f>F42</f>
        <v>0</v>
      </c>
    </row>
    <row r="42" spans="1:6" ht="30" customHeight="1" x14ac:dyDescent="0.25">
      <c r="A42" s="58" t="s">
        <v>81</v>
      </c>
      <c r="B42" s="59" t="s">
        <v>292</v>
      </c>
      <c r="C42" s="59" t="s">
        <v>191</v>
      </c>
      <c r="D42" s="96">
        <f>'приложение № 5 распределение'!C28</f>
        <v>0</v>
      </c>
      <c r="E42" s="96">
        <f>'приложение № 5 распределение'!D28</f>
        <v>0</v>
      </c>
      <c r="F42" s="96">
        <f>'приложение № 5 распределение'!E28</f>
        <v>0</v>
      </c>
    </row>
    <row r="43" spans="1:6" ht="23.25" customHeight="1" x14ac:dyDescent="0.25">
      <c r="A43" s="21" t="s">
        <v>78</v>
      </c>
      <c r="B43" s="60" t="s">
        <v>145</v>
      </c>
      <c r="C43" s="60"/>
      <c r="D43" s="97">
        <f>D44</f>
        <v>504.03</v>
      </c>
      <c r="E43" s="97">
        <f t="shared" ref="E43:F43" si="9">E44</f>
        <v>2249.5700000000002</v>
      </c>
      <c r="F43" s="97">
        <f t="shared" si="9"/>
        <v>2753.6000000000004</v>
      </c>
    </row>
    <row r="44" spans="1:6" ht="24.75" customHeight="1" x14ac:dyDescent="0.25">
      <c r="A44" s="20" t="s">
        <v>78</v>
      </c>
      <c r="B44" s="61" t="s">
        <v>145</v>
      </c>
      <c r="C44" s="61">
        <v>540</v>
      </c>
      <c r="D44" s="96">
        <f>'приложение № 5 распределение'!C70</f>
        <v>504.03</v>
      </c>
      <c r="E44" s="96">
        <f>'приложение № 5 распределение'!D70</f>
        <v>2249.5700000000002</v>
      </c>
      <c r="F44" s="96">
        <f>'приложение № 5 распределение'!E70</f>
        <v>2753.6000000000004</v>
      </c>
    </row>
    <row r="45" spans="1:6" ht="30.75" customHeight="1" x14ac:dyDescent="0.25">
      <c r="A45" s="21" t="s">
        <v>262</v>
      </c>
      <c r="B45" s="61"/>
      <c r="C45" s="61"/>
      <c r="D45" s="97">
        <f>D13+D16+D25+D27+D31+D33+D37+D39+D43+D41</f>
        <v>5327.98</v>
      </c>
      <c r="E45" s="97">
        <f t="shared" ref="E45:F45" si="10">E13+E16+E25+E27+E31+E33+E37+E39+E43+E41</f>
        <v>2459.4270500000002</v>
      </c>
      <c r="F45" s="97">
        <f t="shared" si="10"/>
        <v>7787.4070500000007</v>
      </c>
    </row>
    <row r="46" spans="1:6" ht="19.5" customHeight="1" x14ac:dyDescent="0.25">
      <c r="A46" s="131" t="s">
        <v>261</v>
      </c>
      <c r="B46" s="132"/>
      <c r="C46" s="132"/>
      <c r="D46" s="132"/>
      <c r="E46" s="132"/>
      <c r="F46" s="133"/>
    </row>
    <row r="47" spans="1:6" ht="30.75" customHeight="1" x14ac:dyDescent="0.25">
      <c r="A47" s="27" t="s">
        <v>83</v>
      </c>
      <c r="B47" s="24" t="s">
        <v>141</v>
      </c>
      <c r="C47" s="24"/>
      <c r="D47" s="97">
        <f>D48+D49+D50+D52+D53+D54+D55+D56+D51+D57+D58</f>
        <v>1803.5027399999999</v>
      </c>
      <c r="E47" s="97">
        <f>E48+E49+E50+E52+E53+E54+E55+E56+E51+E57+E58</f>
        <v>-418.35361999999998</v>
      </c>
      <c r="F47" s="97">
        <f>F48+F49+F50+F52+F53+F54+F55+F56+F51+F57+F58</f>
        <v>1385.14912</v>
      </c>
    </row>
    <row r="48" spans="1:6" ht="48.75" customHeight="1" x14ac:dyDescent="0.25">
      <c r="A48" s="29" t="s">
        <v>329</v>
      </c>
      <c r="B48" s="59" t="s">
        <v>141</v>
      </c>
      <c r="C48" s="59" t="s">
        <v>191</v>
      </c>
      <c r="D48" s="96">
        <f>'приложение № 5 распределение'!C63</f>
        <v>285</v>
      </c>
      <c r="E48" s="96">
        <f>'приложение № 5 распределение'!D63</f>
        <v>-225</v>
      </c>
      <c r="F48" s="96">
        <f>'приложение № 5 распределение'!E63</f>
        <v>60</v>
      </c>
    </row>
    <row r="49" spans="1:6" ht="51" x14ac:dyDescent="0.25">
      <c r="A49" s="29" t="s">
        <v>330</v>
      </c>
      <c r="B49" s="59" t="s">
        <v>142</v>
      </c>
      <c r="C49" s="59" t="s">
        <v>191</v>
      </c>
      <c r="D49" s="96">
        <f>'приложение № 5 распределение'!C65</f>
        <v>32.5</v>
      </c>
      <c r="E49" s="96">
        <f>'приложение № 5 распределение'!D65</f>
        <v>-32</v>
      </c>
      <c r="F49" s="96">
        <f>'приложение № 5 распределение'!E65</f>
        <v>0.5</v>
      </c>
    </row>
    <row r="50" spans="1:6" ht="51" x14ac:dyDescent="0.25">
      <c r="A50" s="29" t="s">
        <v>331</v>
      </c>
      <c r="B50" s="59" t="s">
        <v>143</v>
      </c>
      <c r="C50" s="59" t="s">
        <v>191</v>
      </c>
      <c r="D50" s="96">
        <f>'приложение № 5 распределение'!C51</f>
        <v>75</v>
      </c>
      <c r="E50" s="96">
        <f>'приложение № 5 распределение'!D51</f>
        <v>-75</v>
      </c>
      <c r="F50" s="96">
        <f>'приложение № 5 распределение'!E51</f>
        <v>0</v>
      </c>
    </row>
    <row r="51" spans="1:6" ht="76.5" x14ac:dyDescent="0.25">
      <c r="A51" s="71" t="s">
        <v>299</v>
      </c>
      <c r="B51" s="59" t="s">
        <v>297</v>
      </c>
      <c r="C51" s="59" t="s">
        <v>191</v>
      </c>
      <c r="D51" s="96">
        <f>'приложение № 5 распределение'!C42</f>
        <v>0.5</v>
      </c>
      <c r="E51" s="96">
        <f>'приложение № 5 распределение'!D42</f>
        <v>0</v>
      </c>
      <c r="F51" s="96">
        <f>D51+E51</f>
        <v>0.5</v>
      </c>
    </row>
    <row r="52" spans="1:6" ht="25.5" customHeight="1" x14ac:dyDescent="0.25">
      <c r="A52" s="58" t="s">
        <v>81</v>
      </c>
      <c r="B52" s="26" t="s">
        <v>200</v>
      </c>
      <c r="C52" s="59" t="s">
        <v>191</v>
      </c>
      <c r="D52" s="96">
        <f>'приложение № 5 распределение'!C52</f>
        <v>0</v>
      </c>
      <c r="E52" s="96">
        <f>'приложение № 5 распределение'!D52</f>
        <v>0</v>
      </c>
      <c r="F52" s="96">
        <f>'приложение № 5 распределение'!E52</f>
        <v>0</v>
      </c>
    </row>
    <row r="53" spans="1:6" ht="63.75" x14ac:dyDescent="0.25">
      <c r="A53" s="29" t="s">
        <v>322</v>
      </c>
      <c r="B53" s="59" t="s">
        <v>138</v>
      </c>
      <c r="C53" s="59" t="s">
        <v>191</v>
      </c>
      <c r="D53" s="96">
        <f>'приложение № 5 распределение'!C44</f>
        <v>70</v>
      </c>
      <c r="E53" s="96">
        <f>'приложение № 5 распределение'!D44</f>
        <v>-26</v>
      </c>
      <c r="F53" s="96">
        <f>'приложение № 5 распределение'!E44</f>
        <v>44</v>
      </c>
    </row>
    <row r="54" spans="1:6" ht="38.25" x14ac:dyDescent="0.25">
      <c r="A54" s="29" t="s">
        <v>272</v>
      </c>
      <c r="B54" s="59" t="s">
        <v>144</v>
      </c>
      <c r="C54" s="59" t="s">
        <v>191</v>
      </c>
      <c r="D54" s="96">
        <f>'приложение № 5 распределение'!C68</f>
        <v>144.15</v>
      </c>
      <c r="E54" s="96">
        <f>'приложение № 5 распределение'!D68</f>
        <v>-114.15</v>
      </c>
      <c r="F54" s="96">
        <f>'приложение № 5 распределение'!E68</f>
        <v>30</v>
      </c>
    </row>
    <row r="55" spans="1:6" ht="51" x14ac:dyDescent="0.25">
      <c r="A55" s="29" t="s">
        <v>273</v>
      </c>
      <c r="B55" s="59" t="s">
        <v>274</v>
      </c>
      <c r="C55" s="59" t="s">
        <v>191</v>
      </c>
      <c r="D55" s="96">
        <f>'приложение № 5 распределение'!C47</f>
        <v>359.16273999999999</v>
      </c>
      <c r="E55" s="96">
        <f>'приложение № 5 распределение'!D47</f>
        <v>644.25837999999999</v>
      </c>
      <c r="F55" s="96">
        <f>'приложение № 5 распределение'!E47</f>
        <v>1003.42112</v>
      </c>
    </row>
    <row r="56" spans="1:6" ht="51" x14ac:dyDescent="0.25">
      <c r="A56" s="29" t="s">
        <v>275</v>
      </c>
      <c r="B56" s="59" t="s">
        <v>271</v>
      </c>
      <c r="C56" s="59" t="s">
        <v>191</v>
      </c>
      <c r="D56" s="96">
        <f>'приложение № 5 распределение'!C61</f>
        <v>467.19</v>
      </c>
      <c r="E56" s="96">
        <f>'приложение № 5 распределение'!D61</f>
        <v>-220.46199999999999</v>
      </c>
      <c r="F56" s="96">
        <f>'приложение № 5 распределение'!E61</f>
        <v>246.72800000000001</v>
      </c>
    </row>
    <row r="57" spans="1:6" ht="51" x14ac:dyDescent="0.25">
      <c r="A57" s="20" t="s">
        <v>300</v>
      </c>
      <c r="B57" s="59" t="s">
        <v>298</v>
      </c>
      <c r="C57" s="59" t="s">
        <v>191</v>
      </c>
      <c r="D57" s="96">
        <f>'приложение № 5 распределение'!C55</f>
        <v>360</v>
      </c>
      <c r="E57" s="96">
        <f>'приложение № 5 распределение'!D55</f>
        <v>-360</v>
      </c>
      <c r="F57" s="96">
        <f>'приложение № 5 распределение'!E55</f>
        <v>0</v>
      </c>
    </row>
    <row r="58" spans="1:6" ht="48.75" customHeight="1" x14ac:dyDescent="0.25">
      <c r="A58" s="20" t="s">
        <v>351</v>
      </c>
      <c r="B58" s="59" t="s">
        <v>352</v>
      </c>
      <c r="C58" s="59" t="s">
        <v>191</v>
      </c>
      <c r="D58" s="96">
        <f>'приложение № 5 распределение'!C48</f>
        <v>10</v>
      </c>
      <c r="E58" s="96">
        <f>'приложение № 5 распределение'!D48</f>
        <v>-10</v>
      </c>
      <c r="F58" s="96">
        <f>D58+E58</f>
        <v>0</v>
      </c>
    </row>
    <row r="59" spans="1:6" ht="25.5" x14ac:dyDescent="0.25">
      <c r="A59" s="21" t="s">
        <v>263</v>
      </c>
      <c r="B59" s="59"/>
      <c r="C59" s="59"/>
      <c r="D59" s="97">
        <f>D47</f>
        <v>1803.5027399999999</v>
      </c>
      <c r="E59" s="97">
        <f>E47</f>
        <v>-418.35361999999998</v>
      </c>
      <c r="F59" s="97">
        <f>F47</f>
        <v>1385.14912</v>
      </c>
    </row>
    <row r="60" spans="1:6" x14ac:dyDescent="0.25">
      <c r="A60" s="62" t="s">
        <v>50</v>
      </c>
      <c r="B60" s="63"/>
      <c r="C60" s="63"/>
      <c r="D60" s="100">
        <f>D45+D59</f>
        <v>7131.4827399999995</v>
      </c>
      <c r="E60" s="100">
        <f>E45+E59</f>
        <v>2041.0734300000004</v>
      </c>
      <c r="F60" s="100">
        <f>F45+F59</f>
        <v>9172.5561699999998</v>
      </c>
    </row>
  </sheetData>
  <mergeCells count="13">
    <mergeCell ref="B41:C41"/>
    <mergeCell ref="D1:F1"/>
    <mergeCell ref="A12:F12"/>
    <mergeCell ref="A46:F46"/>
    <mergeCell ref="A5:F8"/>
    <mergeCell ref="E10:E11"/>
    <mergeCell ref="F10:F11"/>
    <mergeCell ref="A10:A11"/>
    <mergeCell ref="B10:B11"/>
    <mergeCell ref="C10:C11"/>
    <mergeCell ref="D10:D11"/>
    <mergeCell ref="D2:G2"/>
    <mergeCell ref="D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2"/>
  <sheetViews>
    <sheetView workbookViewId="0">
      <selection activeCell="C2" sqref="C2:E2"/>
    </sheetView>
  </sheetViews>
  <sheetFormatPr defaultRowHeight="15" x14ac:dyDescent="0.25"/>
  <cols>
    <col min="1" max="1" width="8.28515625" customWidth="1"/>
    <col min="2" max="2" width="38.42578125" customWidth="1"/>
    <col min="3" max="3" width="11" customWidth="1"/>
    <col min="4" max="4" width="12.42578125" customWidth="1"/>
    <col min="5" max="5" width="11.85546875" customWidth="1"/>
    <col min="6" max="6" width="13.7109375" customWidth="1"/>
  </cols>
  <sheetData>
    <row r="1" spans="1:6" ht="15.75" customHeight="1" x14ac:dyDescent="0.25">
      <c r="A1" s="17"/>
      <c r="B1" s="17"/>
      <c r="C1" s="137" t="s">
        <v>241</v>
      </c>
      <c r="D1" s="137"/>
      <c r="E1" s="137"/>
    </row>
    <row r="2" spans="1:6" ht="74.25" customHeight="1" x14ac:dyDescent="0.25">
      <c r="A2" s="17"/>
      <c r="B2" s="17"/>
      <c r="C2" s="108" t="s">
        <v>365</v>
      </c>
      <c r="D2" s="108"/>
      <c r="E2" s="108"/>
      <c r="F2" s="66"/>
    </row>
    <row r="3" spans="1:6" ht="15" customHeight="1" x14ac:dyDescent="0.25">
      <c r="A3" s="17"/>
      <c r="B3" s="17"/>
      <c r="C3" s="117"/>
      <c r="D3" s="117"/>
      <c r="E3" s="117"/>
      <c r="F3" s="117"/>
    </row>
    <row r="4" spans="1:6" ht="15.75" x14ac:dyDescent="0.25">
      <c r="A4" s="120" t="s">
        <v>220</v>
      </c>
      <c r="B4" s="120"/>
      <c r="C4" s="120"/>
      <c r="D4" s="120"/>
      <c r="E4" s="120"/>
    </row>
    <row r="5" spans="1:6" ht="15.75" x14ac:dyDescent="0.25">
      <c r="A5" s="120" t="s">
        <v>221</v>
      </c>
      <c r="B5" s="120"/>
      <c r="C5" s="120"/>
      <c r="D5" s="120"/>
      <c r="E5" s="120"/>
    </row>
    <row r="6" spans="1:6" ht="33.75" customHeight="1" x14ac:dyDescent="0.25">
      <c r="A6" s="121" t="s">
        <v>222</v>
      </c>
      <c r="B6" s="121"/>
      <c r="C6" s="121"/>
      <c r="D6" s="121"/>
      <c r="E6" s="121"/>
    </row>
    <row r="7" spans="1:6" x14ac:dyDescent="0.25">
      <c r="A7" s="18"/>
      <c r="B7" s="18"/>
      <c r="C7" s="18"/>
      <c r="D7" s="18"/>
      <c r="E7" s="18" t="s">
        <v>48</v>
      </c>
    </row>
    <row r="8" spans="1:6" ht="15" customHeight="1" x14ac:dyDescent="0.25">
      <c r="A8" s="125" t="s">
        <v>223</v>
      </c>
      <c r="B8" s="125" t="s">
        <v>43</v>
      </c>
      <c r="C8" s="125" t="s">
        <v>342</v>
      </c>
      <c r="D8" s="127" t="s">
        <v>202</v>
      </c>
      <c r="E8" s="125" t="s">
        <v>339</v>
      </c>
    </row>
    <row r="9" spans="1:6" ht="90.75" customHeight="1" x14ac:dyDescent="0.25">
      <c r="A9" s="125"/>
      <c r="B9" s="125"/>
      <c r="C9" s="125"/>
      <c r="D9" s="128"/>
      <c r="E9" s="125"/>
    </row>
    <row r="10" spans="1:6" x14ac:dyDescent="0.25">
      <c r="A10" s="44" t="s">
        <v>47</v>
      </c>
      <c r="B10" s="44" t="s">
        <v>46</v>
      </c>
      <c r="C10" s="44" t="s">
        <v>45</v>
      </c>
      <c r="D10" s="44" t="s">
        <v>224</v>
      </c>
      <c r="E10" s="44" t="s">
        <v>225</v>
      </c>
    </row>
    <row r="11" spans="1:6" x14ac:dyDescent="0.25">
      <c r="A11" s="19" t="s">
        <v>76</v>
      </c>
      <c r="B11" s="19" t="s">
        <v>75</v>
      </c>
      <c r="C11" s="87">
        <f>SUM(C12:C16)</f>
        <v>4403.8500000000004</v>
      </c>
      <c r="D11" s="87">
        <f>SUM(D12:D16)</f>
        <v>209.85705000000002</v>
      </c>
      <c r="E11" s="103">
        <f>SUM(E12:E16)</f>
        <v>4613.70705</v>
      </c>
      <c r="F11" s="102"/>
    </row>
    <row r="12" spans="1:6" ht="45.75" customHeight="1" x14ac:dyDescent="0.25">
      <c r="A12" s="44" t="s">
        <v>74</v>
      </c>
      <c r="B12" s="20" t="s">
        <v>226</v>
      </c>
      <c r="C12" s="88">
        <f>'№ 6 ведом. клас расходов'!G13</f>
        <v>904</v>
      </c>
      <c r="D12" s="88">
        <f>'№ 6 ведом. клас расходов'!H13</f>
        <v>0</v>
      </c>
      <c r="E12" s="88">
        <f>'№ 6 ведом. клас расходов'!I13</f>
        <v>904</v>
      </c>
      <c r="F12" s="102"/>
    </row>
    <row r="13" spans="1:6" ht="62.25" customHeight="1" x14ac:dyDescent="0.25">
      <c r="A13" s="44" t="s">
        <v>73</v>
      </c>
      <c r="B13" s="20" t="s">
        <v>72</v>
      </c>
      <c r="C13" s="88">
        <f>'№ 6 ведом. клас расходов'!G18</f>
        <v>2194.75</v>
      </c>
      <c r="D13" s="88">
        <f>'№ 6 ведом. клас расходов'!H18</f>
        <v>159.86121</v>
      </c>
      <c r="E13" s="88">
        <f>'№ 6 ведом. клас расходов'!I18</f>
        <v>2354.61121</v>
      </c>
      <c r="F13" s="102"/>
    </row>
    <row r="14" spans="1:6" ht="25.5" customHeight="1" x14ac:dyDescent="0.25">
      <c r="A14" s="64" t="s">
        <v>291</v>
      </c>
      <c r="B14" s="71" t="s">
        <v>293</v>
      </c>
      <c r="C14" s="88">
        <f>'№ 6 ведом. клас расходов'!G37</f>
        <v>0</v>
      </c>
      <c r="D14" s="88">
        <f>'№ 6 ведом. клас расходов'!H37</f>
        <v>0</v>
      </c>
      <c r="E14" s="88">
        <f>'№ 6 ведом. клас расходов'!I37</f>
        <v>0</v>
      </c>
      <c r="F14" s="102"/>
    </row>
    <row r="15" spans="1:6" x14ac:dyDescent="0.25">
      <c r="A15" s="44" t="s">
        <v>71</v>
      </c>
      <c r="B15" s="20" t="s">
        <v>70</v>
      </c>
      <c r="C15" s="88">
        <f>'№ 6 ведом. клас расходов'!G41</f>
        <v>30</v>
      </c>
      <c r="D15" s="88">
        <f>'№ 6 ведом. клас расходов'!H41</f>
        <v>0</v>
      </c>
      <c r="E15" s="88">
        <f>'№ 6 ведом. клас расходов'!I41</f>
        <v>30</v>
      </c>
      <c r="F15" s="102"/>
    </row>
    <row r="16" spans="1:6" ht="19.5" customHeight="1" x14ac:dyDescent="0.25">
      <c r="A16" s="44" t="s">
        <v>69</v>
      </c>
      <c r="B16" s="20" t="s">
        <v>227</v>
      </c>
      <c r="C16" s="88">
        <f>'№ 6 ведом. клас расходов'!G45</f>
        <v>1275.0999999999999</v>
      </c>
      <c r="D16" s="88">
        <f>'№ 6 ведом. клас расходов'!H45</f>
        <v>49.995840000000001</v>
      </c>
      <c r="E16" s="88">
        <f>'№ 6 ведом. клас расходов'!I45</f>
        <v>1325.0958399999997</v>
      </c>
      <c r="F16" s="102"/>
    </row>
    <row r="17" spans="1:6" ht="15" customHeight="1" x14ac:dyDescent="0.25">
      <c r="A17" s="19" t="s">
        <v>68</v>
      </c>
      <c r="B17" s="19" t="s">
        <v>67</v>
      </c>
      <c r="C17" s="87">
        <f>C18</f>
        <v>110.1</v>
      </c>
      <c r="D17" s="87">
        <f>D18</f>
        <v>0</v>
      </c>
      <c r="E17" s="87">
        <f>E18</f>
        <v>110.1</v>
      </c>
      <c r="F17" s="102"/>
    </row>
    <row r="18" spans="1:6" ht="21" customHeight="1" x14ac:dyDescent="0.25">
      <c r="A18" s="44" t="s">
        <v>66</v>
      </c>
      <c r="B18" s="20" t="s">
        <v>65</v>
      </c>
      <c r="C18" s="88">
        <f>'№ 6 ведом. клас расходов'!G57</f>
        <v>110.1</v>
      </c>
      <c r="D18" s="88">
        <f>'№ 6 ведом. клас расходов'!H57</f>
        <v>0</v>
      </c>
      <c r="E18" s="88">
        <f>'№ 6 ведом. клас расходов'!I57</f>
        <v>110.1</v>
      </c>
      <c r="F18" s="102"/>
    </row>
    <row r="19" spans="1:6" ht="26.25" customHeight="1" x14ac:dyDescent="0.25">
      <c r="A19" s="19" t="s">
        <v>116</v>
      </c>
      <c r="B19" s="19" t="s">
        <v>122</v>
      </c>
      <c r="C19" s="87">
        <f>C20+C21</f>
        <v>70.5</v>
      </c>
      <c r="D19" s="87">
        <f t="shared" ref="D19:E19" si="0">D20+D21</f>
        <v>-26</v>
      </c>
      <c r="E19" s="87">
        <f t="shared" si="0"/>
        <v>44.5</v>
      </c>
      <c r="F19" s="102"/>
    </row>
    <row r="20" spans="1:6" ht="43.5" customHeight="1" x14ac:dyDescent="0.25">
      <c r="A20" s="64" t="s">
        <v>294</v>
      </c>
      <c r="B20" s="76" t="s">
        <v>303</v>
      </c>
      <c r="C20" s="88">
        <f>'№ 6 ведом. клас расходов'!G66</f>
        <v>0.5</v>
      </c>
      <c r="D20" s="88">
        <f>'№ 6 ведом. клас расходов'!H66</f>
        <v>0</v>
      </c>
      <c r="E20" s="88">
        <f>'№ 6 ведом. клас расходов'!I66</f>
        <v>0.5</v>
      </c>
      <c r="F20" s="102"/>
    </row>
    <row r="21" spans="1:6" ht="20.25" customHeight="1" x14ac:dyDescent="0.25">
      <c r="A21" s="44" t="s">
        <v>117</v>
      </c>
      <c r="B21" s="20" t="s">
        <v>114</v>
      </c>
      <c r="C21" s="88">
        <f>'№ 6 ведом. клас расходов'!G69</f>
        <v>70</v>
      </c>
      <c r="D21" s="88">
        <f>'№ 6 ведом. клас расходов'!H69</f>
        <v>-26</v>
      </c>
      <c r="E21" s="88">
        <f>'№ 6 ведом. клас расходов'!I69</f>
        <v>44</v>
      </c>
      <c r="F21" s="102"/>
    </row>
    <row r="22" spans="1:6" ht="20.25" customHeight="1" x14ac:dyDescent="0.25">
      <c r="A22" s="19" t="s">
        <v>64</v>
      </c>
      <c r="B22" s="19" t="s">
        <v>63</v>
      </c>
      <c r="C22" s="87">
        <f>C23+C24</f>
        <v>369.16273999999999</v>
      </c>
      <c r="D22" s="87">
        <f t="shared" ref="D22:E22" si="1">D23+D24</f>
        <v>634.25837999999999</v>
      </c>
      <c r="E22" s="87">
        <f t="shared" si="1"/>
        <v>1003.42112</v>
      </c>
      <c r="F22" s="102"/>
    </row>
    <row r="23" spans="1:6" ht="21" customHeight="1" x14ac:dyDescent="0.25">
      <c r="A23" s="44" t="s">
        <v>62</v>
      </c>
      <c r="B23" s="20" t="s">
        <v>228</v>
      </c>
      <c r="C23" s="88">
        <f>'№ 6 ведом. клас расходов'!G73</f>
        <v>359.16273999999999</v>
      </c>
      <c r="D23" s="88">
        <f>'№ 6 ведом. клас расходов'!H73</f>
        <v>644.25837999999999</v>
      </c>
      <c r="E23" s="88">
        <f>'№ 6 ведом. клас расходов'!I73</f>
        <v>1003.42112</v>
      </c>
      <c r="F23" s="102"/>
    </row>
    <row r="24" spans="1:6" ht="21" customHeight="1" x14ac:dyDescent="0.25">
      <c r="A24" s="106" t="s">
        <v>345</v>
      </c>
      <c r="B24" s="20" t="s">
        <v>355</v>
      </c>
      <c r="C24" s="88">
        <f>'приложение № 5 распределение'!C48</f>
        <v>10</v>
      </c>
      <c r="D24" s="88">
        <f>'приложение № 5 распределение'!D48</f>
        <v>-10</v>
      </c>
      <c r="E24" s="88">
        <f>C24+D24</f>
        <v>0</v>
      </c>
      <c r="F24" s="102"/>
    </row>
    <row r="25" spans="1:6" ht="24" customHeight="1" x14ac:dyDescent="0.25">
      <c r="A25" s="19" t="s">
        <v>61</v>
      </c>
      <c r="B25" s="19" t="s">
        <v>60</v>
      </c>
      <c r="C25" s="87">
        <f>SUM(C26:C27)</f>
        <v>1529.69</v>
      </c>
      <c r="D25" s="87">
        <f t="shared" ref="D25:E25" si="2">SUM(D26:D27)</f>
        <v>-912.46199999999999</v>
      </c>
      <c r="E25" s="87">
        <f t="shared" si="2"/>
        <v>617.22800000000007</v>
      </c>
      <c r="F25" s="102"/>
    </row>
    <row r="26" spans="1:6" ht="24" customHeight="1" x14ac:dyDescent="0.25">
      <c r="A26" s="45" t="s">
        <v>184</v>
      </c>
      <c r="B26" s="20" t="s">
        <v>230</v>
      </c>
      <c r="C26" s="88">
        <f>'№ 6 ведом. клас расходов'!G80</f>
        <v>75</v>
      </c>
      <c r="D26" s="88">
        <f>'№ 6 ведом. клас расходов'!H80</f>
        <v>-75</v>
      </c>
      <c r="E26" s="88">
        <f>'№ 6 ведом. клас расходов'!I80</f>
        <v>0</v>
      </c>
      <c r="F26" s="102"/>
    </row>
    <row r="27" spans="1:6" x14ac:dyDescent="0.25">
      <c r="A27" s="45" t="s">
        <v>59</v>
      </c>
      <c r="B27" s="20" t="s">
        <v>58</v>
      </c>
      <c r="C27" s="88">
        <f>'№ 6 ведом. клас расходов'!G84</f>
        <v>1454.69</v>
      </c>
      <c r="D27" s="88">
        <f>'№ 6 ведом. клас расходов'!H84</f>
        <v>-837.46199999999999</v>
      </c>
      <c r="E27" s="88">
        <f>'№ 6 ведом. клас расходов'!I84</f>
        <v>617.22800000000007</v>
      </c>
      <c r="F27" s="102"/>
    </row>
    <row r="28" spans="1:6" x14ac:dyDescent="0.25">
      <c r="A28" s="19" t="s">
        <v>57</v>
      </c>
      <c r="B28" s="19" t="s">
        <v>56</v>
      </c>
      <c r="C28" s="87">
        <f>C29</f>
        <v>144.15</v>
      </c>
      <c r="D28" s="87">
        <f>D29</f>
        <v>-114.15</v>
      </c>
      <c r="E28" s="87">
        <f>E29</f>
        <v>30</v>
      </c>
      <c r="F28" s="102"/>
    </row>
    <row r="29" spans="1:6" x14ac:dyDescent="0.25">
      <c r="A29" s="44" t="s">
        <v>55</v>
      </c>
      <c r="B29" s="20" t="s">
        <v>229</v>
      </c>
      <c r="C29" s="88">
        <f>'№ 6 ведом. клас расходов'!G103</f>
        <v>144.15</v>
      </c>
      <c r="D29" s="88">
        <f>'№ 6 ведом. клас расходов'!H103</f>
        <v>-114.15</v>
      </c>
      <c r="E29" s="88">
        <f>'№ 6 ведом. клас расходов'!I103</f>
        <v>30</v>
      </c>
      <c r="F29" s="102"/>
    </row>
    <row r="30" spans="1:6" ht="43.5" customHeight="1" x14ac:dyDescent="0.25">
      <c r="A30" s="19" t="s">
        <v>54</v>
      </c>
      <c r="B30" s="19" t="s">
        <v>53</v>
      </c>
      <c r="C30" s="87">
        <f>SUM(C31)</f>
        <v>504.03</v>
      </c>
      <c r="D30" s="87">
        <f t="shared" ref="D30:E30" si="3">SUM(D31)</f>
        <v>2249.5700000000002</v>
      </c>
      <c r="E30" s="87">
        <f t="shared" si="3"/>
        <v>2753.6000000000004</v>
      </c>
      <c r="F30" s="102"/>
    </row>
    <row r="31" spans="1:6" ht="27.75" customHeight="1" x14ac:dyDescent="0.25">
      <c r="A31" s="44" t="s">
        <v>52</v>
      </c>
      <c r="B31" s="20" t="s">
        <v>51</v>
      </c>
      <c r="C31" s="101">
        <f>'№ 6 ведом. клас расходов'!G109</f>
        <v>504.03</v>
      </c>
      <c r="D31" s="88">
        <f>'№ 6 ведом. клас расходов'!H109</f>
        <v>2249.5700000000002</v>
      </c>
      <c r="E31" s="88">
        <f>'№ 6 ведом. клас расходов'!I109</f>
        <v>2753.6000000000004</v>
      </c>
      <c r="F31" s="102"/>
    </row>
    <row r="32" spans="1:6" x14ac:dyDescent="0.25">
      <c r="A32" s="21"/>
      <c r="B32" s="21" t="s">
        <v>50</v>
      </c>
      <c r="C32" s="87">
        <f>C11+C17+C22+C25+C28+C30+C19</f>
        <v>7131.4827400000004</v>
      </c>
      <c r="D32" s="87">
        <f>D11+D17+D22+D25+D28+D30+D19</f>
        <v>2041.0734300000004</v>
      </c>
      <c r="E32" s="87">
        <f>C32+D32</f>
        <v>9172.5561699999998</v>
      </c>
      <c r="F32" s="102"/>
    </row>
  </sheetData>
  <mergeCells count="11">
    <mergeCell ref="A8:A9"/>
    <mergeCell ref="B8:B9"/>
    <mergeCell ref="C8:C9"/>
    <mergeCell ref="A4:E4"/>
    <mergeCell ref="A5:E5"/>
    <mergeCell ref="A6:E6"/>
    <mergeCell ref="C1:E1"/>
    <mergeCell ref="D8:D9"/>
    <mergeCell ref="E8:E9"/>
    <mergeCell ref="C3:F3"/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19"/>
  <sheetViews>
    <sheetView workbookViewId="0">
      <selection activeCell="D2" sqref="D2"/>
    </sheetView>
  </sheetViews>
  <sheetFormatPr defaultRowHeight="15" x14ac:dyDescent="0.25"/>
  <cols>
    <col min="1" max="1" width="3.7109375" customWidth="1"/>
    <col min="2" max="2" width="32.7109375" customWidth="1"/>
    <col min="3" max="3" width="27.42578125" customWidth="1"/>
    <col min="4" max="4" width="31" customWidth="1"/>
    <col min="5" max="5" width="17.7109375" customWidth="1"/>
  </cols>
  <sheetData>
    <row r="1" spans="1:7" x14ac:dyDescent="0.25">
      <c r="A1" s="16"/>
      <c r="B1" s="16"/>
      <c r="C1" s="16"/>
      <c r="D1" s="80" t="s">
        <v>257</v>
      </c>
    </row>
    <row r="2" spans="1:7" ht="79.5" customHeight="1" x14ac:dyDescent="0.25">
      <c r="A2" s="16"/>
      <c r="B2" s="16"/>
      <c r="C2" s="16"/>
      <c r="D2" s="66" t="s">
        <v>365</v>
      </c>
      <c r="E2" s="66"/>
      <c r="F2" s="66"/>
      <c r="G2" s="66"/>
    </row>
    <row r="3" spans="1:7" x14ac:dyDescent="0.25">
      <c r="A3" s="16"/>
      <c r="B3" s="16"/>
      <c r="C3" s="16"/>
      <c r="D3" s="117"/>
      <c r="E3" s="117"/>
      <c r="F3" s="117"/>
      <c r="G3" s="117"/>
    </row>
    <row r="4" spans="1:7" x14ac:dyDescent="0.25">
      <c r="A4" s="16"/>
      <c r="B4" s="16"/>
      <c r="C4" s="16"/>
      <c r="D4" s="16"/>
    </row>
    <row r="5" spans="1:7" ht="15.75" x14ac:dyDescent="0.25">
      <c r="A5" s="118" t="s">
        <v>242</v>
      </c>
      <c r="B5" s="118"/>
      <c r="C5" s="118"/>
      <c r="D5" s="118"/>
    </row>
    <row r="6" spans="1:7" x14ac:dyDescent="0.25">
      <c r="A6" s="138" t="s">
        <v>343</v>
      </c>
      <c r="B6" s="138"/>
      <c r="C6" s="138"/>
      <c r="D6" s="138"/>
    </row>
    <row r="7" spans="1:7" x14ac:dyDescent="0.25">
      <c r="A7" s="16"/>
      <c r="B7" s="16"/>
      <c r="C7" s="16"/>
      <c r="D7" s="16" t="s">
        <v>110</v>
      </c>
    </row>
    <row r="8" spans="1:7" ht="74.25" customHeight="1" x14ac:dyDescent="0.25">
      <c r="A8" s="47" t="s">
        <v>243</v>
      </c>
      <c r="B8" s="46" t="s">
        <v>244</v>
      </c>
      <c r="C8" s="46" t="s">
        <v>264</v>
      </c>
      <c r="D8" s="46" t="s">
        <v>344</v>
      </c>
    </row>
    <row r="9" spans="1:7" ht="74.25" customHeight="1" x14ac:dyDescent="0.25">
      <c r="A9" s="65" t="s">
        <v>47</v>
      </c>
      <c r="B9" s="78" t="s">
        <v>304</v>
      </c>
      <c r="C9" s="48" t="s">
        <v>305</v>
      </c>
      <c r="D9" s="73">
        <f>'№ 7 по целевым'!F51</f>
        <v>0.5</v>
      </c>
    </row>
    <row r="10" spans="1:7" ht="63.75" customHeight="1" x14ac:dyDescent="0.25">
      <c r="A10" s="82" t="s">
        <v>46</v>
      </c>
      <c r="B10" s="48" t="s">
        <v>306</v>
      </c>
      <c r="C10" s="48" t="s">
        <v>307</v>
      </c>
      <c r="D10" s="73">
        <f>'№ 7 по целевым'!F48</f>
        <v>60</v>
      </c>
    </row>
    <row r="11" spans="1:7" ht="63.75" customHeight="1" x14ac:dyDescent="0.25">
      <c r="A11" s="82" t="s">
        <v>45</v>
      </c>
      <c r="B11" s="48" t="s">
        <v>310</v>
      </c>
      <c r="C11" s="48" t="s">
        <v>308</v>
      </c>
      <c r="D11" s="73">
        <f>'№ 7 по целевым'!F49</f>
        <v>0.5</v>
      </c>
    </row>
    <row r="12" spans="1:7" ht="63.75" customHeight="1" x14ac:dyDescent="0.25">
      <c r="A12" s="82" t="s">
        <v>224</v>
      </c>
      <c r="B12" s="48" t="s">
        <v>311</v>
      </c>
      <c r="C12" s="48" t="s">
        <v>335</v>
      </c>
      <c r="D12" s="73">
        <f>'№ 7 по целевым'!F50</f>
        <v>0</v>
      </c>
    </row>
    <row r="13" spans="1:7" ht="63.75" customHeight="1" x14ac:dyDescent="0.25">
      <c r="A13" s="82" t="s">
        <v>225</v>
      </c>
      <c r="B13" s="48" t="s">
        <v>313</v>
      </c>
      <c r="C13" s="48" t="s">
        <v>314</v>
      </c>
      <c r="D13" s="73">
        <f>'№ 7 по целевым'!F53</f>
        <v>44</v>
      </c>
    </row>
    <row r="14" spans="1:7" ht="63.75" customHeight="1" x14ac:dyDescent="0.25">
      <c r="A14" s="82" t="s">
        <v>324</v>
      </c>
      <c r="B14" s="48" t="s">
        <v>245</v>
      </c>
      <c r="C14" s="48" t="s">
        <v>315</v>
      </c>
      <c r="D14" s="73">
        <f>'№ 7 по целевым'!F54</f>
        <v>30</v>
      </c>
    </row>
    <row r="15" spans="1:7" ht="63.75" customHeight="1" x14ac:dyDescent="0.25">
      <c r="A15" s="82" t="s">
        <v>325</v>
      </c>
      <c r="B15" s="48" t="s">
        <v>276</v>
      </c>
      <c r="C15" s="48" t="s">
        <v>316</v>
      </c>
      <c r="D15" s="73">
        <f>'№ 7 по целевым'!F55</f>
        <v>1003.42112</v>
      </c>
    </row>
    <row r="16" spans="1:7" ht="80.25" customHeight="1" x14ac:dyDescent="0.25">
      <c r="A16" s="82" t="s">
        <v>326</v>
      </c>
      <c r="B16" s="79" t="s">
        <v>300</v>
      </c>
      <c r="C16" s="48" t="s">
        <v>317</v>
      </c>
      <c r="D16" s="73">
        <f>'№ 7 по целевым'!F57</f>
        <v>0</v>
      </c>
    </row>
    <row r="17" spans="1:4" ht="63.75" customHeight="1" x14ac:dyDescent="0.25">
      <c r="A17" s="82" t="s">
        <v>327</v>
      </c>
      <c r="B17" s="48" t="s">
        <v>277</v>
      </c>
      <c r="C17" s="48" t="s">
        <v>318</v>
      </c>
      <c r="D17" s="73">
        <f>'№ 7 по целевым'!F56</f>
        <v>246.72800000000001</v>
      </c>
    </row>
    <row r="18" spans="1:4" ht="63.75" customHeight="1" x14ac:dyDescent="0.25">
      <c r="A18" s="107" t="s">
        <v>348</v>
      </c>
      <c r="B18" s="48" t="s">
        <v>350</v>
      </c>
      <c r="C18" s="48" t="s">
        <v>349</v>
      </c>
      <c r="D18" s="73">
        <f>'приложение № 5 распределение'!E48</f>
        <v>0</v>
      </c>
    </row>
    <row r="19" spans="1:4" x14ac:dyDescent="0.25">
      <c r="A19" s="50"/>
      <c r="B19" s="51" t="s">
        <v>246</v>
      </c>
      <c r="C19" s="50"/>
      <c r="D19" s="49">
        <f>SUM(D9:D18)</f>
        <v>1385.14912</v>
      </c>
    </row>
  </sheetData>
  <mergeCells count="3">
    <mergeCell ref="A5:D5"/>
    <mergeCell ref="A6:D6"/>
    <mergeCell ref="D3:G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 (доходы)</vt:lpstr>
      <vt:lpstr>приложение № 5 распределение</vt:lpstr>
      <vt:lpstr>№ 6 ведом. клас расходов</vt:lpstr>
      <vt:lpstr>№ 7 по целевым</vt:lpstr>
      <vt:lpstr>№ 8 Свод</vt:lpstr>
      <vt:lpstr>№ 9 </vt:lpstr>
      <vt:lpstr>'№ 7 по целевым'!Область_печати</vt:lpstr>
      <vt:lpstr>'№ 8 Свод'!Область_печати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2019-03-21T07:18:46Z</dcterms:modified>
</cp:coreProperties>
</file>