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ЕССИИ\2019 год\№ 44\"/>
    </mc:Choice>
  </mc:AlternateContent>
  <bookViews>
    <workbookView xWindow="480" yWindow="30" windowWidth="11325" windowHeight="9885" tabRatio="838" firstSheet="10" activeTab="20"/>
  </bookViews>
  <sheets>
    <sheet name="System" sheetId="1" state="veryHidden" r:id="rId1"/>
    <sheet name="1" sheetId="11" r:id="rId2"/>
    <sheet name="анализ поступл по кодам класс" sheetId="25" r:id="rId3"/>
    <sheet name="информация по доходам" sheetId="26" r:id="rId4"/>
    <sheet name="2" sheetId="12" r:id="rId5"/>
    <sheet name="анализ исполн доходов" sheetId="22" r:id="rId6"/>
    <sheet name="3" sheetId="15" r:id="rId7"/>
    <sheet name="анализ исполнения расходов" sheetId="23" r:id="rId8"/>
    <sheet name="анализ испол расх прог и непрог" sheetId="32" r:id="rId9"/>
    <sheet name="информация по ведомственной" sheetId="27" r:id="rId10"/>
    <sheet name="4" sheetId="13" r:id="rId11"/>
    <sheet name="анализ исполн по функц" sheetId="24" r:id="rId12"/>
    <sheet name="информация по прз" sheetId="28" r:id="rId13"/>
    <sheet name="5" sheetId="16" r:id="rId14"/>
    <sheet name="6" sheetId="17" r:id="rId15"/>
    <sheet name="информация об источн" sheetId="29" r:id="rId16"/>
    <sheet name="7" sheetId="9" r:id="rId17"/>
    <sheet name="8" sheetId="7" r:id="rId18"/>
    <sheet name="9" sheetId="21" r:id="rId19"/>
    <sheet name="10" sheetId="30" r:id="rId20"/>
    <sheet name="11" sheetId="31" r:id="rId21"/>
  </sheets>
  <definedNames>
    <definedName name="_col1" localSheetId="1">#REF!</definedName>
    <definedName name="_col1" localSheetId="19">#REF!</definedName>
    <definedName name="_col1" localSheetId="18">#REF!</definedName>
    <definedName name="_col1" localSheetId="8">#REF!</definedName>
    <definedName name="_col1" localSheetId="3">#REF!</definedName>
    <definedName name="_col1">#REF!</definedName>
    <definedName name="_col10" localSheetId="1">#REF!</definedName>
    <definedName name="_col10" localSheetId="19">#REF!</definedName>
    <definedName name="_col10" localSheetId="18">#REF!</definedName>
    <definedName name="_col10" localSheetId="8">#REF!</definedName>
    <definedName name="_col10" localSheetId="3">#REF!</definedName>
    <definedName name="_col10">#REF!</definedName>
    <definedName name="_col11" localSheetId="1">#REF!</definedName>
    <definedName name="_col11" localSheetId="19">#REF!</definedName>
    <definedName name="_col11" localSheetId="18">#REF!</definedName>
    <definedName name="_col11" localSheetId="8">#REF!</definedName>
    <definedName name="_col11" localSheetId="3">#REF!</definedName>
    <definedName name="_col11">#REF!</definedName>
    <definedName name="_col12" localSheetId="1">#REF!</definedName>
    <definedName name="_col12" localSheetId="19">#REF!</definedName>
    <definedName name="_col12" localSheetId="8">#REF!</definedName>
    <definedName name="_col12" localSheetId="3">#REF!</definedName>
    <definedName name="_col12">#REF!</definedName>
    <definedName name="_col13" localSheetId="1">#REF!</definedName>
    <definedName name="_col13" localSheetId="19">#REF!</definedName>
    <definedName name="_col13" localSheetId="8">#REF!</definedName>
    <definedName name="_col13" localSheetId="3">#REF!</definedName>
    <definedName name="_col13">#REF!</definedName>
    <definedName name="_col14" localSheetId="1">#REF!</definedName>
    <definedName name="_col14" localSheetId="19">#REF!</definedName>
    <definedName name="_col14" localSheetId="8">#REF!</definedName>
    <definedName name="_col14" localSheetId="3">#REF!</definedName>
    <definedName name="_col14">#REF!</definedName>
    <definedName name="_col15" localSheetId="1">#REF!</definedName>
    <definedName name="_col15" localSheetId="19">#REF!</definedName>
    <definedName name="_col15" localSheetId="8">#REF!</definedName>
    <definedName name="_col15" localSheetId="3">#REF!</definedName>
    <definedName name="_col15">#REF!</definedName>
    <definedName name="_col16" localSheetId="1">#REF!</definedName>
    <definedName name="_col16" localSheetId="19">#REF!</definedName>
    <definedName name="_col16" localSheetId="8">#REF!</definedName>
    <definedName name="_col16" localSheetId="3">#REF!</definedName>
    <definedName name="_col16">#REF!</definedName>
    <definedName name="_col17" localSheetId="1">#REF!</definedName>
    <definedName name="_col17" localSheetId="19">#REF!</definedName>
    <definedName name="_col17" localSheetId="8">#REF!</definedName>
    <definedName name="_col17" localSheetId="3">#REF!</definedName>
    <definedName name="_col17">#REF!</definedName>
    <definedName name="_col18" localSheetId="1">#REF!</definedName>
    <definedName name="_col18" localSheetId="19">#REF!</definedName>
    <definedName name="_col18" localSheetId="8">#REF!</definedName>
    <definedName name="_col18" localSheetId="3">#REF!</definedName>
    <definedName name="_col18">#REF!</definedName>
    <definedName name="_col19" localSheetId="1">#REF!</definedName>
    <definedName name="_col19" localSheetId="19">#REF!</definedName>
    <definedName name="_col19" localSheetId="8">#REF!</definedName>
    <definedName name="_col19" localSheetId="3">#REF!</definedName>
    <definedName name="_col19">#REF!</definedName>
    <definedName name="_col2" localSheetId="1">#REF!</definedName>
    <definedName name="_col2" localSheetId="19">#REF!</definedName>
    <definedName name="_col2" localSheetId="8">#REF!</definedName>
    <definedName name="_col2" localSheetId="3">#REF!</definedName>
    <definedName name="_col2">#REF!</definedName>
    <definedName name="_col20" localSheetId="1">#REF!</definedName>
    <definedName name="_col20" localSheetId="19">#REF!</definedName>
    <definedName name="_col20" localSheetId="8">#REF!</definedName>
    <definedName name="_col20" localSheetId="3">#REF!</definedName>
    <definedName name="_col20">#REF!</definedName>
    <definedName name="_col21" localSheetId="1">#REF!</definedName>
    <definedName name="_col21" localSheetId="19">#REF!</definedName>
    <definedName name="_col21" localSheetId="8">#REF!</definedName>
    <definedName name="_col21" localSheetId="3">#REF!</definedName>
    <definedName name="_col21">#REF!</definedName>
    <definedName name="_col22" localSheetId="1">#REF!</definedName>
    <definedName name="_col22" localSheetId="19">#REF!</definedName>
    <definedName name="_col22" localSheetId="8">#REF!</definedName>
    <definedName name="_col22" localSheetId="3">#REF!</definedName>
    <definedName name="_col22">#REF!</definedName>
    <definedName name="_col23" localSheetId="1">#REF!</definedName>
    <definedName name="_col23" localSheetId="19">#REF!</definedName>
    <definedName name="_col23" localSheetId="8">#REF!</definedName>
    <definedName name="_col23" localSheetId="3">#REF!</definedName>
    <definedName name="_col23">#REF!</definedName>
    <definedName name="_col24" localSheetId="1">#REF!</definedName>
    <definedName name="_col24" localSheetId="19">#REF!</definedName>
    <definedName name="_col24" localSheetId="8">#REF!</definedName>
    <definedName name="_col24" localSheetId="3">#REF!</definedName>
    <definedName name="_col24">#REF!</definedName>
    <definedName name="_col25" localSheetId="1">#REF!</definedName>
    <definedName name="_col25" localSheetId="19">#REF!</definedName>
    <definedName name="_col25" localSheetId="8">#REF!</definedName>
    <definedName name="_col25" localSheetId="3">#REF!</definedName>
    <definedName name="_col25">#REF!</definedName>
    <definedName name="_col26" localSheetId="1">#REF!</definedName>
    <definedName name="_col26" localSheetId="19">#REF!</definedName>
    <definedName name="_col26" localSheetId="8">#REF!</definedName>
    <definedName name="_col26" localSheetId="3">#REF!</definedName>
    <definedName name="_col26">#REF!</definedName>
    <definedName name="_col27" localSheetId="1">#REF!</definedName>
    <definedName name="_col27" localSheetId="19">#REF!</definedName>
    <definedName name="_col27" localSheetId="8">#REF!</definedName>
    <definedName name="_col27" localSheetId="3">#REF!</definedName>
    <definedName name="_col27">#REF!</definedName>
    <definedName name="_col28" localSheetId="1">#REF!</definedName>
    <definedName name="_col28" localSheetId="19">#REF!</definedName>
    <definedName name="_col28" localSheetId="8">#REF!</definedName>
    <definedName name="_col28" localSheetId="3">#REF!</definedName>
    <definedName name="_col28">#REF!</definedName>
    <definedName name="_col29" localSheetId="1">#REF!</definedName>
    <definedName name="_col29" localSheetId="19">#REF!</definedName>
    <definedName name="_col29" localSheetId="8">#REF!</definedName>
    <definedName name="_col29" localSheetId="3">#REF!</definedName>
    <definedName name="_col29">#REF!</definedName>
    <definedName name="_col3" localSheetId="1">#REF!</definedName>
    <definedName name="_col3" localSheetId="19">#REF!</definedName>
    <definedName name="_col3" localSheetId="8">#REF!</definedName>
    <definedName name="_col3" localSheetId="3">#REF!</definedName>
    <definedName name="_col3">#REF!</definedName>
    <definedName name="_col4" localSheetId="1">#REF!</definedName>
    <definedName name="_col4" localSheetId="19">#REF!</definedName>
    <definedName name="_col4" localSheetId="8">#REF!</definedName>
    <definedName name="_col4" localSheetId="3">#REF!</definedName>
    <definedName name="_col4">#REF!</definedName>
    <definedName name="_col5" localSheetId="1">#REF!</definedName>
    <definedName name="_col5" localSheetId="19">#REF!</definedName>
    <definedName name="_col5" localSheetId="8">#REF!</definedName>
    <definedName name="_col5" localSheetId="3">#REF!</definedName>
    <definedName name="_col5">#REF!</definedName>
    <definedName name="_col6" localSheetId="1">#REF!</definedName>
    <definedName name="_col6" localSheetId="19">#REF!</definedName>
    <definedName name="_col6" localSheetId="8">#REF!</definedName>
    <definedName name="_col6" localSheetId="3">#REF!</definedName>
    <definedName name="_col6">#REF!</definedName>
    <definedName name="_col7" localSheetId="1">#REF!</definedName>
    <definedName name="_col7" localSheetId="19">#REF!</definedName>
    <definedName name="_col7" localSheetId="8">#REF!</definedName>
    <definedName name="_col7" localSheetId="3">#REF!</definedName>
    <definedName name="_col7">#REF!</definedName>
    <definedName name="_col8" localSheetId="1">#REF!</definedName>
    <definedName name="_col8" localSheetId="19">#REF!</definedName>
    <definedName name="_col8" localSheetId="8">#REF!</definedName>
    <definedName name="_col8" localSheetId="3">#REF!</definedName>
    <definedName name="_col8">#REF!</definedName>
    <definedName name="_col9" localSheetId="1">#REF!</definedName>
    <definedName name="_col9" localSheetId="19">#REF!</definedName>
    <definedName name="_col9" localSheetId="8">#REF!</definedName>
    <definedName name="_col9" localSheetId="3">#REF!</definedName>
    <definedName name="_col9">#REF!</definedName>
    <definedName name="_End1" localSheetId="1">#REF!</definedName>
    <definedName name="_End1" localSheetId="19">#REF!</definedName>
    <definedName name="_End1" localSheetId="8">#REF!</definedName>
    <definedName name="_End1" localSheetId="3">#REF!</definedName>
    <definedName name="_End1">#REF!</definedName>
    <definedName name="_End10" localSheetId="1">#REF!</definedName>
    <definedName name="_End10" localSheetId="19">#REF!</definedName>
    <definedName name="_End10" localSheetId="8">#REF!</definedName>
    <definedName name="_End10" localSheetId="3">#REF!</definedName>
    <definedName name="_End10">#REF!</definedName>
    <definedName name="_End2" localSheetId="1">#REF!</definedName>
    <definedName name="_End2" localSheetId="19">#REF!</definedName>
    <definedName name="_End2" localSheetId="8">#REF!</definedName>
    <definedName name="_End2" localSheetId="3">#REF!</definedName>
    <definedName name="_End2">#REF!</definedName>
    <definedName name="_End3" localSheetId="1">#REF!</definedName>
    <definedName name="_End3" localSheetId="19">#REF!</definedName>
    <definedName name="_End3" localSheetId="8">#REF!</definedName>
    <definedName name="_End3" localSheetId="3">#REF!</definedName>
    <definedName name="_End3">#REF!</definedName>
    <definedName name="_End4" localSheetId="1">#REF!</definedName>
    <definedName name="_End4" localSheetId="19">#REF!</definedName>
    <definedName name="_End4" localSheetId="8">#REF!</definedName>
    <definedName name="_End4" localSheetId="3">#REF!</definedName>
    <definedName name="_End4">#REF!</definedName>
    <definedName name="_End5" localSheetId="1">#REF!</definedName>
    <definedName name="_End5" localSheetId="19">#REF!</definedName>
    <definedName name="_End5" localSheetId="8">#REF!</definedName>
    <definedName name="_End5" localSheetId="3">#REF!</definedName>
    <definedName name="_End5">#REF!</definedName>
    <definedName name="_End6" localSheetId="1">#REF!</definedName>
    <definedName name="_End6" localSheetId="19">#REF!</definedName>
    <definedName name="_End6" localSheetId="8">#REF!</definedName>
    <definedName name="_End6" localSheetId="3">#REF!</definedName>
    <definedName name="_End6">#REF!</definedName>
    <definedName name="_End7" localSheetId="1">#REF!</definedName>
    <definedName name="_End7" localSheetId="19">#REF!</definedName>
    <definedName name="_End7" localSheetId="8">#REF!</definedName>
    <definedName name="_End7" localSheetId="3">#REF!</definedName>
    <definedName name="_End7">#REF!</definedName>
    <definedName name="_End8" localSheetId="1">#REF!</definedName>
    <definedName name="_End8" localSheetId="19">#REF!</definedName>
    <definedName name="_End8" localSheetId="8">#REF!</definedName>
    <definedName name="_End8" localSheetId="3">#REF!</definedName>
    <definedName name="_End8">#REF!</definedName>
    <definedName name="_End9" localSheetId="1">#REF!</definedName>
    <definedName name="_End9" localSheetId="19">#REF!</definedName>
    <definedName name="_End9" localSheetId="8">#REF!</definedName>
    <definedName name="_End9" localSheetId="3">#REF!</definedName>
    <definedName name="_End9">#REF!</definedName>
    <definedName name="budg_name" localSheetId="1">#REF!</definedName>
    <definedName name="budg_name" localSheetId="19">#REF!</definedName>
    <definedName name="budg_name" localSheetId="8">#REF!</definedName>
    <definedName name="budg_name" localSheetId="3">#REF!</definedName>
    <definedName name="budg_name">#REF!</definedName>
    <definedName name="cb_address" localSheetId="1">#REF!</definedName>
    <definedName name="cb_address" localSheetId="19">#REF!</definedName>
    <definedName name="cb_address" localSheetId="8">#REF!</definedName>
    <definedName name="cb_address" localSheetId="3">#REF!</definedName>
    <definedName name="cb_address">#REF!</definedName>
    <definedName name="cb_inn" localSheetId="1">#REF!</definedName>
    <definedName name="cb_inn" localSheetId="19">#REF!</definedName>
    <definedName name="cb_inn" localSheetId="8">#REF!</definedName>
    <definedName name="cb_inn" localSheetId="3">#REF!</definedName>
    <definedName name="cb_inn">#REF!</definedName>
    <definedName name="cb_kpp" localSheetId="1">#REF!</definedName>
    <definedName name="cb_kpp" localSheetId="19">#REF!</definedName>
    <definedName name="cb_kpp" localSheetId="8">#REF!</definedName>
    <definedName name="cb_kpp" localSheetId="3">#REF!</definedName>
    <definedName name="cb_kpp">#REF!</definedName>
    <definedName name="cb_name" localSheetId="1">#REF!</definedName>
    <definedName name="cb_name" localSheetId="19">#REF!</definedName>
    <definedName name="cb_name" localSheetId="8">#REF!</definedName>
    <definedName name="cb_name" localSheetId="3">#REF!</definedName>
    <definedName name="cb_name">#REF!</definedName>
    <definedName name="cb_ogrn" localSheetId="1">#REF!</definedName>
    <definedName name="cb_ogrn" localSheetId="19">#REF!</definedName>
    <definedName name="cb_ogrn" localSheetId="8">#REF!</definedName>
    <definedName name="cb_ogrn" localSheetId="3">#REF!</definedName>
    <definedName name="cb_ogrn">#REF!</definedName>
    <definedName name="chief" localSheetId="1">#REF!</definedName>
    <definedName name="chief" localSheetId="19">#REF!</definedName>
    <definedName name="chief" localSheetId="8">#REF!</definedName>
    <definedName name="chief" localSheetId="3">#REF!</definedName>
    <definedName name="chief">#REF!</definedName>
    <definedName name="chief_div" localSheetId="1">#REF!</definedName>
    <definedName name="chief_div" localSheetId="19">#REF!</definedName>
    <definedName name="chief_div" localSheetId="8">#REF!</definedName>
    <definedName name="chief_div" localSheetId="3">#REF!</definedName>
    <definedName name="chief_div">#REF!</definedName>
    <definedName name="chief_fin" localSheetId="1">#REF!</definedName>
    <definedName name="chief_fin" localSheetId="19">#REF!</definedName>
    <definedName name="chief_fin" localSheetId="8">#REF!</definedName>
    <definedName name="chief_fin" localSheetId="3">#REF!</definedName>
    <definedName name="chief_fin">#REF!</definedName>
    <definedName name="chief_OUR" localSheetId="1">#REF!</definedName>
    <definedName name="chief_OUR" localSheetId="19">#REF!</definedName>
    <definedName name="chief_OUR" localSheetId="8">#REF!</definedName>
    <definedName name="chief_OUR" localSheetId="3">#REF!</definedName>
    <definedName name="chief_OUR">#REF!</definedName>
    <definedName name="chief_post" localSheetId="1">#REF!</definedName>
    <definedName name="chief_post" localSheetId="19">#REF!</definedName>
    <definedName name="chief_post" localSheetId="8">#REF!</definedName>
    <definedName name="chief_post" localSheetId="3">#REF!</definedName>
    <definedName name="chief_post">#REF!</definedName>
    <definedName name="CHIEF_POST_OUR" localSheetId="1">#REF!</definedName>
    <definedName name="CHIEF_POST_OUR" localSheetId="19">#REF!</definedName>
    <definedName name="CHIEF_POST_OUR" localSheetId="8">#REF!</definedName>
    <definedName name="CHIEF_POST_OUR" localSheetId="3">#REF!</definedName>
    <definedName name="CHIEF_POST_OUR">#REF!</definedName>
    <definedName name="chief_soc_fio" localSheetId="1">#REF!</definedName>
    <definedName name="chief_soc_fio" localSheetId="19">#REF!</definedName>
    <definedName name="chief_soc_fio" localSheetId="8">#REF!</definedName>
    <definedName name="chief_soc_fio" localSheetId="3">#REF!</definedName>
    <definedName name="chief_soc_fio">#REF!</definedName>
    <definedName name="chief_soc_post" localSheetId="1">#REF!</definedName>
    <definedName name="chief_soc_post" localSheetId="19">#REF!</definedName>
    <definedName name="chief_soc_post" localSheetId="8">#REF!</definedName>
    <definedName name="chief_soc_post" localSheetId="3">#REF!</definedName>
    <definedName name="chief_soc_post">#REF!</definedName>
    <definedName name="code" localSheetId="1">#REF!</definedName>
    <definedName name="code" localSheetId="19">#REF!</definedName>
    <definedName name="code" localSheetId="8">#REF!</definedName>
    <definedName name="code" localSheetId="3">#REF!</definedName>
    <definedName name="code">#REF!</definedName>
    <definedName name="CurentGroup" localSheetId="1">#REF!</definedName>
    <definedName name="CurentGroup" localSheetId="19">#REF!</definedName>
    <definedName name="CurentGroup" localSheetId="8">#REF!</definedName>
    <definedName name="CurentGroup" localSheetId="3">#REF!</definedName>
    <definedName name="CurentGroup">#REF!</definedName>
    <definedName name="CURR_USER" localSheetId="1">#REF!</definedName>
    <definedName name="CURR_USER" localSheetId="19">#REF!</definedName>
    <definedName name="CURR_USER" localSheetId="8">#REF!</definedName>
    <definedName name="CURR_USER" localSheetId="3">#REF!</definedName>
    <definedName name="CURR_USER">#REF!</definedName>
    <definedName name="CurRow" localSheetId="1">#REF!</definedName>
    <definedName name="CurRow" localSheetId="19">#REF!</definedName>
    <definedName name="CurRow" localSheetId="8">#REF!</definedName>
    <definedName name="CurRow" localSheetId="3">#REF!</definedName>
    <definedName name="CurRow">#REF!</definedName>
    <definedName name="cyear1" localSheetId="1">#REF!</definedName>
    <definedName name="cyear1" localSheetId="19">#REF!</definedName>
    <definedName name="cyear1" localSheetId="8">#REF!</definedName>
    <definedName name="cyear1" localSheetId="3">#REF!</definedName>
    <definedName name="cyear1">#REF!</definedName>
    <definedName name="Data" localSheetId="1">#REF!</definedName>
    <definedName name="Data" localSheetId="19">#REF!</definedName>
    <definedName name="Data" localSheetId="8">#REF!</definedName>
    <definedName name="Data" localSheetId="3">#REF!</definedName>
    <definedName name="Data">#REF!</definedName>
    <definedName name="DataFields" localSheetId="1">#REF!</definedName>
    <definedName name="DataFields" localSheetId="19">#REF!</definedName>
    <definedName name="DataFields" localSheetId="8">#REF!</definedName>
    <definedName name="DataFields" localSheetId="3">#REF!</definedName>
    <definedName name="DataFields">#REF!</definedName>
    <definedName name="date_BEG" localSheetId="1">#REF!</definedName>
    <definedName name="date_BEG" localSheetId="19">#REF!</definedName>
    <definedName name="date_BEG" localSheetId="8">#REF!</definedName>
    <definedName name="date_BEG" localSheetId="3">#REF!</definedName>
    <definedName name="date_BEG">#REF!</definedName>
    <definedName name="date_END" localSheetId="1">#REF!</definedName>
    <definedName name="date_END" localSheetId="19">#REF!</definedName>
    <definedName name="date_END" localSheetId="8">#REF!</definedName>
    <definedName name="date_END" localSheetId="3">#REF!</definedName>
    <definedName name="date_END">#REF!</definedName>
    <definedName name="del" localSheetId="1">#REF!</definedName>
    <definedName name="del" localSheetId="19">#REF!</definedName>
    <definedName name="del" localSheetId="8">#REF!</definedName>
    <definedName name="del" localSheetId="3">#REF!</definedName>
    <definedName name="del">#REF!</definedName>
    <definedName name="dep_full_name" localSheetId="1">#REF!</definedName>
    <definedName name="dep_full_name" localSheetId="19">#REF!</definedName>
    <definedName name="dep_full_name" localSheetId="8">#REF!</definedName>
    <definedName name="dep_full_name" localSheetId="3">#REF!</definedName>
    <definedName name="dep_full_name">#REF!</definedName>
    <definedName name="dep_link" localSheetId="1">#REF!</definedName>
    <definedName name="dep_link" localSheetId="19">#REF!</definedName>
    <definedName name="dep_link" localSheetId="8">#REF!</definedName>
    <definedName name="dep_link" localSheetId="3">#REF!</definedName>
    <definedName name="dep_link">#REF!</definedName>
    <definedName name="dep_name1" localSheetId="1">#REF!</definedName>
    <definedName name="dep_name1" localSheetId="19">#REF!</definedName>
    <definedName name="dep_name1" localSheetId="8">#REF!</definedName>
    <definedName name="dep_name1" localSheetId="3">#REF!</definedName>
    <definedName name="dep_name1">#REF!</definedName>
    <definedName name="doc_date" localSheetId="1">#REF!</definedName>
    <definedName name="doc_date" localSheetId="19">#REF!</definedName>
    <definedName name="doc_date" localSheetId="8">#REF!</definedName>
    <definedName name="doc_date" localSheetId="3">#REF!</definedName>
    <definedName name="doc_date">#REF!</definedName>
    <definedName name="doc_num" localSheetId="1">#REF!</definedName>
    <definedName name="doc_num" localSheetId="19">#REF!</definedName>
    <definedName name="doc_num" localSheetId="8">#REF!</definedName>
    <definedName name="doc_num" localSheetId="3">#REF!</definedName>
    <definedName name="doc_num">#REF!</definedName>
    <definedName name="doc_quarter" localSheetId="1">#REF!</definedName>
    <definedName name="doc_quarter" localSheetId="19">#REF!</definedName>
    <definedName name="doc_quarter" localSheetId="8">#REF!</definedName>
    <definedName name="doc_quarter" localSheetId="3">#REF!</definedName>
    <definedName name="doc_quarter">#REF!</definedName>
    <definedName name="EndRow" localSheetId="1">#REF!</definedName>
    <definedName name="EndRow" localSheetId="19">#REF!</definedName>
    <definedName name="EndRow" localSheetId="8">#REF!</definedName>
    <definedName name="EndRow" localSheetId="3">#REF!</definedName>
    <definedName name="EndRow">#REF!</definedName>
    <definedName name="glbuh" localSheetId="1">#REF!</definedName>
    <definedName name="glbuh" localSheetId="19">#REF!</definedName>
    <definedName name="glbuh" localSheetId="8">#REF!</definedName>
    <definedName name="glbuh" localSheetId="3">#REF!</definedName>
    <definedName name="glbuh">#REF!</definedName>
    <definedName name="GLBUH_OUR" localSheetId="1">#REF!</definedName>
    <definedName name="GLBUH_OUR" localSheetId="19">#REF!</definedName>
    <definedName name="GLBUH_OUR" localSheetId="8">#REF!</definedName>
    <definedName name="GLBUH_OUR" localSheetId="3">#REF!</definedName>
    <definedName name="GLBUH_OUR">#REF!</definedName>
    <definedName name="GroupOrder" localSheetId="1">#REF!</definedName>
    <definedName name="GroupOrder" localSheetId="19">#REF!</definedName>
    <definedName name="GroupOrder" localSheetId="8">#REF!</definedName>
    <definedName name="GroupOrder" localSheetId="3">#REF!</definedName>
    <definedName name="GroupOrder">#REF!</definedName>
    <definedName name="HEAD" localSheetId="1">#REF!</definedName>
    <definedName name="HEAD" localSheetId="19">#REF!</definedName>
    <definedName name="HEAD" localSheetId="8">#REF!</definedName>
    <definedName name="HEAD" localSheetId="3">#REF!</definedName>
    <definedName name="HEAD">#REF!</definedName>
    <definedName name="isp" localSheetId="1">#REF!</definedName>
    <definedName name="isp" localSheetId="19">#REF!</definedName>
    <definedName name="isp" localSheetId="8">#REF!</definedName>
    <definedName name="isp" localSheetId="3">#REF!</definedName>
    <definedName name="isp">#REF!</definedName>
    <definedName name="isp_post" localSheetId="1">#REF!</definedName>
    <definedName name="isp_post" localSheetId="19">#REF!</definedName>
    <definedName name="isp_post" localSheetId="8">#REF!</definedName>
    <definedName name="isp_post" localSheetId="3">#REF!</definedName>
    <definedName name="isp_post">#REF!</definedName>
    <definedName name="isp_tel" localSheetId="1">#REF!</definedName>
    <definedName name="isp_tel" localSheetId="19">#REF!</definedName>
    <definedName name="isp_tel" localSheetId="8">#REF!</definedName>
    <definedName name="isp_tel" localSheetId="3">#REF!</definedName>
    <definedName name="isp_tel">#REF!</definedName>
    <definedName name="longname" localSheetId="1">#REF!</definedName>
    <definedName name="longname" localSheetId="19">#REF!</definedName>
    <definedName name="longname" localSheetId="8">#REF!</definedName>
    <definedName name="longname" localSheetId="3">#REF!</definedName>
    <definedName name="longname">#REF!</definedName>
    <definedName name="LONGNAME_OUR" localSheetId="1">#REF!</definedName>
    <definedName name="LONGNAME_OUR" localSheetId="19">#REF!</definedName>
    <definedName name="LONGNAME_OUR" localSheetId="8">#REF!</definedName>
    <definedName name="LONGNAME_OUR" localSheetId="3">#REF!</definedName>
    <definedName name="LONGNAME_OUR">#REF!</definedName>
    <definedName name="notnullcol" localSheetId="1">#REF!</definedName>
    <definedName name="notnullcol" localSheetId="19">#REF!</definedName>
    <definedName name="notnullcol" localSheetId="8">#REF!</definedName>
    <definedName name="notnullcol" localSheetId="3">#REF!</definedName>
    <definedName name="notnullcol">#REF!</definedName>
    <definedName name="okato" localSheetId="1">#REF!</definedName>
    <definedName name="okato" localSheetId="19">#REF!</definedName>
    <definedName name="okato" localSheetId="8">#REF!</definedName>
    <definedName name="okato" localSheetId="3">#REF!</definedName>
    <definedName name="okato">#REF!</definedName>
    <definedName name="okato1" localSheetId="1">#REF!</definedName>
    <definedName name="okato1" localSheetId="19">#REF!</definedName>
    <definedName name="okato1" localSheetId="8">#REF!</definedName>
    <definedName name="okato1" localSheetId="3">#REF!</definedName>
    <definedName name="okato1">#REF!</definedName>
    <definedName name="okato2" localSheetId="1">#REF!</definedName>
    <definedName name="okato2" localSheetId="19">#REF!</definedName>
    <definedName name="okato2" localSheetId="8">#REF!</definedName>
    <definedName name="okato2" localSheetId="3">#REF!</definedName>
    <definedName name="okato2">#REF!</definedName>
    <definedName name="okpo" localSheetId="1">#REF!</definedName>
    <definedName name="okpo" localSheetId="19">#REF!</definedName>
    <definedName name="okpo" localSheetId="8">#REF!</definedName>
    <definedName name="okpo" localSheetId="3">#REF!</definedName>
    <definedName name="okpo">#REF!</definedName>
    <definedName name="OKPO_OUR" localSheetId="1">#REF!</definedName>
    <definedName name="OKPO_OUR" localSheetId="19">#REF!</definedName>
    <definedName name="OKPO_OUR" localSheetId="8">#REF!</definedName>
    <definedName name="OKPO_OUR" localSheetId="3">#REF!</definedName>
    <definedName name="OKPO_OUR">#REF!</definedName>
    <definedName name="okved" localSheetId="1">#REF!</definedName>
    <definedName name="okved" localSheetId="19">#REF!</definedName>
    <definedName name="okved" localSheetId="8">#REF!</definedName>
    <definedName name="okved" localSheetId="3">#REF!</definedName>
    <definedName name="okved">#REF!</definedName>
    <definedName name="okved1" localSheetId="1">#REF!</definedName>
    <definedName name="okved1" localSheetId="19">#REF!</definedName>
    <definedName name="okved1" localSheetId="8">#REF!</definedName>
    <definedName name="okved1" localSheetId="3">#REF!</definedName>
    <definedName name="okved1">#REF!</definedName>
    <definedName name="orders" localSheetId="1">#REF!</definedName>
    <definedName name="orders" localSheetId="19">#REF!</definedName>
    <definedName name="orders" localSheetId="8">#REF!</definedName>
    <definedName name="orders" localSheetId="3">#REF!</definedName>
    <definedName name="orders">#REF!</definedName>
    <definedName name="orgname" localSheetId="1">#REF!</definedName>
    <definedName name="orgname" localSheetId="19">#REF!</definedName>
    <definedName name="orgname" localSheetId="8">#REF!</definedName>
    <definedName name="orgname" localSheetId="3">#REF!</definedName>
    <definedName name="orgname">#REF!</definedName>
    <definedName name="ORGNAME_OUR" localSheetId="1">#REF!</definedName>
    <definedName name="ORGNAME_OUR" localSheetId="19">#REF!</definedName>
    <definedName name="ORGNAME_OUR" localSheetId="8">#REF!</definedName>
    <definedName name="ORGNAME_OUR" localSheetId="3">#REF!</definedName>
    <definedName name="ORGNAME_OUR">#REF!</definedName>
    <definedName name="performer_fio" localSheetId="1">#REF!</definedName>
    <definedName name="performer_fio" localSheetId="19">#REF!</definedName>
    <definedName name="performer_fio" localSheetId="8">#REF!</definedName>
    <definedName name="performer_fio" localSheetId="3">#REF!</definedName>
    <definedName name="performer_fio">#REF!</definedName>
    <definedName name="performer_phone" localSheetId="1">#REF!</definedName>
    <definedName name="performer_phone" localSheetId="19">#REF!</definedName>
    <definedName name="performer_phone" localSheetId="8">#REF!</definedName>
    <definedName name="performer_phone" localSheetId="3">#REF!</definedName>
    <definedName name="performer_phone">#REF!</definedName>
    <definedName name="performer_post" localSheetId="1">#REF!</definedName>
    <definedName name="performer_post" localSheetId="19">#REF!</definedName>
    <definedName name="performer_post" localSheetId="8">#REF!</definedName>
    <definedName name="performer_post" localSheetId="3">#REF!</definedName>
    <definedName name="performer_post">#REF!</definedName>
    <definedName name="performer_soc_fio" localSheetId="1">#REF!</definedName>
    <definedName name="performer_soc_fio" localSheetId="19">#REF!</definedName>
    <definedName name="performer_soc_fio" localSheetId="8">#REF!</definedName>
    <definedName name="performer_soc_fio" localSheetId="3">#REF!</definedName>
    <definedName name="performer_soc_fio">#REF!</definedName>
    <definedName name="performer_soc_phone" localSheetId="1">#REF!</definedName>
    <definedName name="performer_soc_phone" localSheetId="19">#REF!</definedName>
    <definedName name="performer_soc_phone" localSheetId="8">#REF!</definedName>
    <definedName name="performer_soc_phone" localSheetId="3">#REF!</definedName>
    <definedName name="performer_soc_phone">#REF!</definedName>
    <definedName name="performer_soc_post" localSheetId="1">#REF!</definedName>
    <definedName name="performer_soc_post" localSheetId="19">#REF!</definedName>
    <definedName name="performer_soc_post" localSheetId="8">#REF!</definedName>
    <definedName name="performer_soc_post" localSheetId="3">#REF!</definedName>
    <definedName name="performer_soc_post">#REF!</definedName>
    <definedName name="PERIOD_WORK" localSheetId="1">#REF!</definedName>
    <definedName name="PERIOD_WORK" localSheetId="19">#REF!</definedName>
    <definedName name="PERIOD_WORK" localSheetId="8">#REF!</definedName>
    <definedName name="PERIOD_WORK" localSheetId="3">#REF!</definedName>
    <definedName name="PERIOD_WORK">#REF!</definedName>
    <definedName name="PPP_CODE" localSheetId="1">#REF!</definedName>
    <definedName name="PPP_CODE" localSheetId="19">#REF!</definedName>
    <definedName name="PPP_CODE" localSheetId="8">#REF!</definedName>
    <definedName name="PPP_CODE" localSheetId="3">#REF!</definedName>
    <definedName name="PPP_CODE">#REF!</definedName>
    <definedName name="PPP_CODE1" localSheetId="1">#REF!</definedName>
    <definedName name="PPP_CODE1" localSheetId="19">#REF!</definedName>
    <definedName name="PPP_CODE1" localSheetId="8">#REF!</definedName>
    <definedName name="PPP_CODE1" localSheetId="3">#REF!</definedName>
    <definedName name="PPP_CODE1">#REF!</definedName>
    <definedName name="PPP_NAME" localSheetId="1">#REF!</definedName>
    <definedName name="PPP_NAME" localSheetId="19">#REF!</definedName>
    <definedName name="PPP_NAME" localSheetId="8">#REF!</definedName>
    <definedName name="PPP_NAME" localSheetId="3">#REF!</definedName>
    <definedName name="PPP_NAME">#REF!</definedName>
    <definedName name="region" localSheetId="1">#REF!</definedName>
    <definedName name="region" localSheetId="19">#REF!</definedName>
    <definedName name="region" localSheetId="8">#REF!</definedName>
    <definedName name="region" localSheetId="3">#REF!</definedName>
    <definedName name="region">#REF!</definedName>
    <definedName name="REGION_OUR" localSheetId="1">#REF!</definedName>
    <definedName name="REGION_OUR" localSheetId="19">#REF!</definedName>
    <definedName name="REGION_OUR" localSheetId="8">#REF!</definedName>
    <definedName name="REGION_OUR" localSheetId="3">#REF!</definedName>
    <definedName name="REGION_OUR">#REF!</definedName>
    <definedName name="REM_DATE_TYPE" localSheetId="1">#REF!</definedName>
    <definedName name="REM_DATE_TYPE" localSheetId="19">#REF!</definedName>
    <definedName name="REM_DATE_TYPE" localSheetId="8">#REF!</definedName>
    <definedName name="REM_DATE_TYPE" localSheetId="3">#REF!</definedName>
    <definedName name="REM_DATE_TYPE">#REF!</definedName>
    <definedName name="REM_SONO" localSheetId="1">#REF!</definedName>
    <definedName name="REM_SONO" localSheetId="19">#REF!</definedName>
    <definedName name="REM_SONO" localSheetId="8">#REF!</definedName>
    <definedName name="REM_SONO" localSheetId="3">#REF!</definedName>
    <definedName name="REM_SONO">#REF!</definedName>
    <definedName name="rem_year" localSheetId="1">#REF!</definedName>
    <definedName name="rem_year" localSheetId="19">#REF!</definedName>
    <definedName name="rem_year" localSheetId="8">#REF!</definedName>
    <definedName name="rem_year" localSheetId="3">#REF!</definedName>
    <definedName name="rem_year">#REF!</definedName>
    <definedName name="replace_zero" localSheetId="1">#REF!</definedName>
    <definedName name="replace_zero" localSheetId="19">#REF!</definedName>
    <definedName name="replace_zero" localSheetId="8">#REF!</definedName>
    <definedName name="replace_zero" localSheetId="3">#REF!</definedName>
    <definedName name="replace_zero">#REF!</definedName>
    <definedName name="sono" localSheetId="1">#REF!</definedName>
    <definedName name="sono" localSheetId="19">#REF!</definedName>
    <definedName name="sono" localSheetId="8">#REF!</definedName>
    <definedName name="sono" localSheetId="3">#REF!</definedName>
    <definedName name="sono">#REF!</definedName>
    <definedName name="SONO_OUR" localSheetId="1">#REF!</definedName>
    <definedName name="SONO_OUR" localSheetId="19">#REF!</definedName>
    <definedName name="SONO_OUR" localSheetId="8">#REF!</definedName>
    <definedName name="SONO_OUR" localSheetId="3">#REF!</definedName>
    <definedName name="SONO_OUR">#REF!</definedName>
    <definedName name="Start1" localSheetId="1">#REF!</definedName>
    <definedName name="Start1" localSheetId="19">#REF!</definedName>
    <definedName name="Start1" localSheetId="8">#REF!</definedName>
    <definedName name="Start1" localSheetId="3">#REF!</definedName>
    <definedName name="Start1">#REF!</definedName>
    <definedName name="Start10" localSheetId="1">#REF!</definedName>
    <definedName name="Start10" localSheetId="19">#REF!</definedName>
    <definedName name="Start10" localSheetId="8">#REF!</definedName>
    <definedName name="Start10" localSheetId="3">#REF!</definedName>
    <definedName name="Start10">#REF!</definedName>
    <definedName name="Start2" localSheetId="1">#REF!</definedName>
    <definedName name="Start2" localSheetId="19">#REF!</definedName>
    <definedName name="Start2" localSheetId="8">#REF!</definedName>
    <definedName name="Start2" localSheetId="3">#REF!</definedName>
    <definedName name="Start2">#REF!</definedName>
    <definedName name="Start3" localSheetId="1">#REF!</definedName>
    <definedName name="Start3" localSheetId="19">#REF!</definedName>
    <definedName name="Start3" localSheetId="8">#REF!</definedName>
    <definedName name="Start3" localSheetId="3">#REF!</definedName>
    <definedName name="Start3">#REF!</definedName>
    <definedName name="Start4" localSheetId="1">#REF!</definedName>
    <definedName name="Start4" localSheetId="19">#REF!</definedName>
    <definedName name="Start4" localSheetId="8">#REF!</definedName>
    <definedName name="Start4" localSheetId="3">#REF!</definedName>
    <definedName name="Start4">#REF!</definedName>
    <definedName name="Start5" localSheetId="1">#REF!</definedName>
    <definedName name="Start5" localSheetId="19">#REF!</definedName>
    <definedName name="Start5" localSheetId="8">#REF!</definedName>
    <definedName name="Start5" localSheetId="3">#REF!</definedName>
    <definedName name="Start5">#REF!</definedName>
    <definedName name="Start6" localSheetId="1">#REF!</definedName>
    <definedName name="Start6" localSheetId="19">#REF!</definedName>
    <definedName name="Start6" localSheetId="8">#REF!</definedName>
    <definedName name="Start6" localSheetId="3">#REF!</definedName>
    <definedName name="Start6">#REF!</definedName>
    <definedName name="Start7" localSheetId="1">#REF!</definedName>
    <definedName name="Start7" localSheetId="19">#REF!</definedName>
    <definedName name="Start7" localSheetId="8">#REF!</definedName>
    <definedName name="Start7" localSheetId="3">#REF!</definedName>
    <definedName name="Start7">#REF!</definedName>
    <definedName name="Start8" localSheetId="1">#REF!</definedName>
    <definedName name="Start8" localSheetId="19">#REF!</definedName>
    <definedName name="Start8" localSheetId="8">#REF!</definedName>
    <definedName name="Start8" localSheetId="3">#REF!</definedName>
    <definedName name="Start8">#REF!</definedName>
    <definedName name="Start9" localSheetId="1">#REF!</definedName>
    <definedName name="Start9" localSheetId="19">#REF!</definedName>
    <definedName name="Start9" localSheetId="8">#REF!</definedName>
    <definedName name="Start9" localSheetId="3">#REF!</definedName>
    <definedName name="Start9">#REF!</definedName>
    <definedName name="StartData" localSheetId="1">#REF!</definedName>
    <definedName name="StartData" localSheetId="19">#REF!</definedName>
    <definedName name="StartData" localSheetId="8">#REF!</definedName>
    <definedName name="StartData" localSheetId="3">#REF!</definedName>
    <definedName name="StartData">#REF!</definedName>
    <definedName name="StartRow" localSheetId="1">#REF!</definedName>
    <definedName name="StartRow" localSheetId="19">#REF!</definedName>
    <definedName name="StartRow" localSheetId="8">#REF!</definedName>
    <definedName name="StartRow" localSheetId="3">#REF!</definedName>
    <definedName name="StartRow">#REF!</definedName>
    <definedName name="TOWN" localSheetId="1">#REF!</definedName>
    <definedName name="TOWN" localSheetId="19">#REF!</definedName>
    <definedName name="TOWN" localSheetId="8">#REF!</definedName>
    <definedName name="TOWN" localSheetId="3">#REF!</definedName>
    <definedName name="TOWN">#REF!</definedName>
    <definedName name="ul_fio" localSheetId="1">#REF!</definedName>
    <definedName name="ul_fio" localSheetId="19">#REF!</definedName>
    <definedName name="ul_fio" localSheetId="8">#REF!</definedName>
    <definedName name="ul_fio" localSheetId="3">#REF!</definedName>
    <definedName name="ul_fio">#REF!</definedName>
    <definedName name="ul_post" localSheetId="1">#REF!</definedName>
    <definedName name="ul_post" localSheetId="19">#REF!</definedName>
    <definedName name="ul_post" localSheetId="8">#REF!</definedName>
    <definedName name="ul_post" localSheetId="3">#REF!</definedName>
    <definedName name="ul_post">#REF!</definedName>
    <definedName name="USER_POST" localSheetId="1">#REF!</definedName>
    <definedName name="USER_POST" localSheetId="19">#REF!</definedName>
    <definedName name="USER_POST" localSheetId="8">#REF!</definedName>
    <definedName name="USER_POST" localSheetId="3">#REF!</definedName>
    <definedName name="USER_POST">#REF!</definedName>
    <definedName name="ved" localSheetId="1">#REF!</definedName>
    <definedName name="ved" localSheetId="19">#REF!</definedName>
    <definedName name="ved" localSheetId="8">#REF!</definedName>
    <definedName name="ved" localSheetId="3">#REF!</definedName>
    <definedName name="ved">#REF!</definedName>
    <definedName name="ved_name" localSheetId="1">#REF!</definedName>
    <definedName name="ved_name" localSheetId="19">#REF!</definedName>
    <definedName name="ved_name" localSheetId="8">#REF!</definedName>
    <definedName name="ved_name" localSheetId="3">#REF!</definedName>
    <definedName name="ved_name">#REF!</definedName>
    <definedName name="web" localSheetId="1">#REF!</definedName>
    <definedName name="web" localSheetId="19">#REF!</definedName>
    <definedName name="web" localSheetId="8">#REF!</definedName>
    <definedName name="web" localSheetId="3">#REF!</definedName>
    <definedName name="web">#REF!</definedName>
  </definedNames>
  <calcPr calcId="162913"/>
</workbook>
</file>

<file path=xl/calcChain.xml><?xml version="1.0" encoding="utf-8"?>
<calcChain xmlns="http://schemas.openxmlformats.org/spreadsheetml/2006/main">
  <c r="K10" i="28" l="1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N66" i="27"/>
  <c r="N67" i="27"/>
  <c r="N68" i="27"/>
  <c r="N69" i="27"/>
  <c r="N70" i="27"/>
  <c r="N71" i="27"/>
  <c r="N72" i="27"/>
  <c r="N73" i="27"/>
  <c r="N74" i="27"/>
  <c r="N75" i="27"/>
  <c r="N76" i="27"/>
  <c r="N77" i="27"/>
  <c r="N78" i="27"/>
  <c r="N79" i="27"/>
  <c r="N80" i="27"/>
  <c r="N81" i="27"/>
  <c r="N82" i="27"/>
  <c r="N83" i="27"/>
  <c r="N84" i="27"/>
  <c r="N85" i="27"/>
  <c r="N86" i="27"/>
  <c r="N87" i="27"/>
  <c r="N88" i="27"/>
  <c r="N89" i="27"/>
  <c r="M10" i="27"/>
  <c r="M11" i="27"/>
  <c r="M12" i="27"/>
  <c r="M13" i="27"/>
  <c r="M14" i="27"/>
  <c r="M15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8" i="27"/>
  <c r="M69" i="27"/>
  <c r="M70" i="27"/>
  <c r="M71" i="27"/>
  <c r="M72" i="27"/>
  <c r="M73" i="27"/>
  <c r="M74" i="27"/>
  <c r="M75" i="27"/>
  <c r="M76" i="27"/>
  <c r="M77" i="27"/>
  <c r="M78" i="27"/>
  <c r="M79" i="27"/>
  <c r="M80" i="27"/>
  <c r="M81" i="27"/>
  <c r="M82" i="27"/>
  <c r="M83" i="27"/>
  <c r="M84" i="27"/>
  <c r="M85" i="27"/>
  <c r="M86" i="27"/>
  <c r="M87" i="27"/>
  <c r="M88" i="27"/>
  <c r="M89" i="27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18" i="32"/>
  <c r="I119" i="32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10" i="26"/>
  <c r="J11" i="26"/>
  <c r="J12" i="26"/>
  <c r="J13" i="26"/>
  <c r="J14" i="26"/>
  <c r="J15" i="26"/>
  <c r="J16" i="26"/>
  <c r="J17" i="26"/>
  <c r="J18" i="26"/>
  <c r="J19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I10" i="26"/>
  <c r="I11" i="26"/>
  <c r="I12" i="26"/>
  <c r="I14" i="26"/>
  <c r="I15" i="26"/>
  <c r="I16" i="26"/>
  <c r="I17" i="26"/>
  <c r="I19" i="26"/>
  <c r="I26" i="26"/>
  <c r="I27" i="26"/>
  <c r="I28" i="26"/>
  <c r="I29" i="26"/>
  <c r="I30" i="26"/>
  <c r="I31" i="26"/>
  <c r="I32" i="26"/>
  <c r="I33" i="26"/>
  <c r="I35" i="26"/>
  <c r="I37" i="26"/>
  <c r="I38" i="26"/>
  <c r="F7" i="25"/>
  <c r="F8" i="25"/>
  <c r="F9" i="25"/>
  <c r="F10" i="25"/>
  <c r="F12" i="25"/>
  <c r="F13" i="25"/>
  <c r="F14" i="25"/>
  <c r="F15" i="25"/>
  <c r="F16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H79" i="32" l="1"/>
  <c r="H63" i="23"/>
  <c r="L18" i="21" l="1"/>
  <c r="D9" i="9"/>
  <c r="D10" i="9"/>
  <c r="D11" i="9"/>
  <c r="D12" i="9"/>
  <c r="D13" i="9"/>
  <c r="D14" i="9"/>
  <c r="D15" i="9"/>
  <c r="D16" i="9"/>
  <c r="D8" i="9"/>
  <c r="D7" i="9"/>
  <c r="F17" i="29"/>
  <c r="G88" i="15" l="1"/>
  <c r="L17" i="21" l="1"/>
  <c r="L16" i="21"/>
  <c r="K19" i="21"/>
  <c r="F16" i="7"/>
  <c r="L67" i="27"/>
  <c r="L66" i="27" l="1"/>
  <c r="D11" i="26"/>
  <c r="C11" i="26"/>
  <c r="E12" i="26"/>
  <c r="L65" i="27" l="1"/>
  <c r="H80" i="23"/>
  <c r="G86" i="15"/>
  <c r="L62" i="27" l="1"/>
  <c r="G47" i="23"/>
  <c r="G46" i="23" s="1"/>
  <c r="F21" i="7" l="1"/>
  <c r="D43" i="24"/>
  <c r="D42" i="24" s="1"/>
  <c r="L16" i="27" l="1"/>
  <c r="K16" i="27"/>
  <c r="J16" i="27"/>
  <c r="H16" i="27"/>
  <c r="G16" i="27"/>
  <c r="G73" i="32" l="1"/>
  <c r="G17" i="32"/>
  <c r="D10" i="24" s="1"/>
  <c r="D9" i="24" s="1"/>
  <c r="G16" i="32"/>
  <c r="G94" i="32"/>
  <c r="K67" i="27" s="1"/>
  <c r="H86" i="23"/>
  <c r="H85" i="23" s="1"/>
  <c r="G86" i="23"/>
  <c r="G85" i="23" s="1"/>
  <c r="H87" i="23"/>
  <c r="G84" i="23"/>
  <c r="H16" i="23"/>
  <c r="G15" i="23"/>
  <c r="G17" i="15"/>
  <c r="H58" i="12"/>
  <c r="H17" i="32" l="1"/>
  <c r="G93" i="32"/>
  <c r="G92" i="32" s="1"/>
  <c r="E43" i="24"/>
  <c r="H94" i="32"/>
  <c r="H93" i="32" s="1"/>
  <c r="H92" i="32" s="1"/>
  <c r="H16" i="32"/>
  <c r="E10" i="24"/>
  <c r="H84" i="23"/>
  <c r="H15" i="23"/>
  <c r="J19" i="27"/>
  <c r="E42" i="24" l="1"/>
  <c r="E9" i="24"/>
  <c r="H54" i="23"/>
  <c r="G108" i="15"/>
  <c r="G107" i="15" s="1"/>
  <c r="G106" i="15" s="1"/>
  <c r="G103" i="15"/>
  <c r="G102" i="15" s="1"/>
  <c r="G104" i="15"/>
  <c r="E15" i="25"/>
  <c r="I45" i="22" s="1"/>
  <c r="E7" i="25"/>
  <c r="D11" i="11"/>
  <c r="E13" i="25"/>
  <c r="A16" i="9" l="1"/>
  <c r="G118" i="32"/>
  <c r="G117" i="32" s="1"/>
  <c r="G116" i="32" s="1"/>
  <c r="G115" i="32" s="1"/>
  <c r="E16" i="9" l="1"/>
  <c r="A15" i="9"/>
  <c r="A14" i="9"/>
  <c r="A13" i="9"/>
  <c r="A12" i="9"/>
  <c r="A11" i="9"/>
  <c r="A9" i="9"/>
  <c r="A8" i="9"/>
  <c r="A7" i="9"/>
  <c r="D19" i="28" l="1"/>
  <c r="D51" i="24"/>
  <c r="D50" i="24" s="1"/>
  <c r="D47" i="24"/>
  <c r="G98" i="32"/>
  <c r="G97" i="32" s="1"/>
  <c r="G96" i="32" s="1"/>
  <c r="D35" i="24"/>
  <c r="D34" i="24" s="1"/>
  <c r="D7" i="24"/>
  <c r="L13" i="27"/>
  <c r="L14" i="27"/>
  <c r="L20" i="27"/>
  <c r="L21" i="27"/>
  <c r="L22" i="27"/>
  <c r="L23" i="27"/>
  <c r="L24" i="27"/>
  <c r="L25" i="27"/>
  <c r="L26" i="27"/>
  <c r="L27" i="27"/>
  <c r="L30" i="27"/>
  <c r="L33" i="27"/>
  <c r="L37" i="27"/>
  <c r="L38" i="27"/>
  <c r="L39" i="27"/>
  <c r="L41" i="27"/>
  <c r="L46" i="27"/>
  <c r="L47" i="27"/>
  <c r="L48" i="27"/>
  <c r="L52" i="27"/>
  <c r="L55" i="27"/>
  <c r="L60" i="27"/>
  <c r="L64" i="27"/>
  <c r="L70" i="27"/>
  <c r="L72" i="27"/>
  <c r="L74" i="27"/>
  <c r="L76" i="27"/>
  <c r="L78" i="27"/>
  <c r="L77" i="27" s="1"/>
  <c r="L80" i="27"/>
  <c r="L84" i="27"/>
  <c r="L88" i="27"/>
  <c r="K52" i="27"/>
  <c r="K51" i="27" s="1"/>
  <c r="K80" i="27"/>
  <c r="K78" i="27"/>
  <c r="K76" i="27"/>
  <c r="K74" i="27"/>
  <c r="K72" i="27"/>
  <c r="K70" i="27"/>
  <c r="J77" i="27"/>
  <c r="K77" i="27"/>
  <c r="J79" i="27"/>
  <c r="H77" i="27"/>
  <c r="G77" i="27"/>
  <c r="K66" i="27"/>
  <c r="J66" i="27"/>
  <c r="J65" i="27" s="1"/>
  <c r="J51" i="27"/>
  <c r="J50" i="27" s="1"/>
  <c r="I67" i="27"/>
  <c r="H66" i="27"/>
  <c r="G66" i="27"/>
  <c r="G65" i="27" s="1"/>
  <c r="H63" i="27"/>
  <c r="I52" i="27"/>
  <c r="H51" i="27"/>
  <c r="H50" i="27" s="1"/>
  <c r="E18" i="28" s="1"/>
  <c r="G51" i="27"/>
  <c r="G50" i="27" s="1"/>
  <c r="D18" i="28" s="1"/>
  <c r="I13" i="27"/>
  <c r="I14" i="27"/>
  <c r="I20" i="27"/>
  <c r="I21" i="27"/>
  <c r="I22" i="27"/>
  <c r="I23" i="27"/>
  <c r="I24" i="27"/>
  <c r="I25" i="27"/>
  <c r="I26" i="27"/>
  <c r="I27" i="27"/>
  <c r="I33" i="27"/>
  <c r="I37" i="27"/>
  <c r="I38" i="27"/>
  <c r="I39" i="27"/>
  <c r="I41" i="27"/>
  <c r="I46" i="27"/>
  <c r="I47" i="27"/>
  <c r="I48" i="27"/>
  <c r="I55" i="27"/>
  <c r="I60" i="27"/>
  <c r="I64" i="27"/>
  <c r="I70" i="27"/>
  <c r="I72" i="27"/>
  <c r="I74" i="27"/>
  <c r="I80" i="27"/>
  <c r="I84" i="27"/>
  <c r="I88" i="27"/>
  <c r="I66" i="27" l="1"/>
  <c r="K65" i="27"/>
  <c r="G18" i="28"/>
  <c r="D17" i="28"/>
  <c r="K50" i="27"/>
  <c r="H18" i="28"/>
  <c r="L51" i="27"/>
  <c r="L19" i="27"/>
  <c r="L18" i="27" s="1"/>
  <c r="L15" i="27" s="1"/>
  <c r="F18" i="28"/>
  <c r="G95" i="32"/>
  <c r="E11" i="9" s="1"/>
  <c r="H65" i="27"/>
  <c r="I51" i="27"/>
  <c r="I50" i="27"/>
  <c r="H114" i="32"/>
  <c r="H110" i="32"/>
  <c r="H106" i="32"/>
  <c r="H102" i="32"/>
  <c r="H91" i="32"/>
  <c r="G87" i="32"/>
  <c r="G83" i="32"/>
  <c r="H87" i="32"/>
  <c r="H83" i="32"/>
  <c r="H78" i="32"/>
  <c r="H39" i="32"/>
  <c r="H43" i="32"/>
  <c r="H50" i="32"/>
  <c r="H55" i="32"/>
  <c r="H73" i="32"/>
  <c r="H72" i="32" s="1"/>
  <c r="H69" i="32"/>
  <c r="H63" i="32"/>
  <c r="G72" i="32"/>
  <c r="G71" i="32" s="1"/>
  <c r="G70" i="32" s="1"/>
  <c r="L50" i="27" l="1"/>
  <c r="I65" i="27"/>
  <c r="H62" i="27"/>
  <c r="H71" i="32"/>
  <c r="H125" i="23"/>
  <c r="H120" i="23"/>
  <c r="H113" i="23"/>
  <c r="H109" i="23"/>
  <c r="H108" i="23" s="1"/>
  <c r="H105" i="23"/>
  <c r="H101" i="23"/>
  <c r="G108" i="23"/>
  <c r="G107" i="23" s="1"/>
  <c r="G106" i="23" s="1"/>
  <c r="G100" i="23"/>
  <c r="G99" i="23" s="1"/>
  <c r="G98" i="23" s="1"/>
  <c r="G104" i="23"/>
  <c r="G103" i="23" s="1"/>
  <c r="G102" i="23" s="1"/>
  <c r="H104" i="23"/>
  <c r="H103" i="23" s="1"/>
  <c r="H96" i="23"/>
  <c r="G96" i="15"/>
  <c r="G95" i="15" s="1"/>
  <c r="G94" i="15" s="1"/>
  <c r="G95" i="23"/>
  <c r="G94" i="23" s="1"/>
  <c r="G93" i="23" s="1"/>
  <c r="H92" i="23"/>
  <c r="H83" i="23"/>
  <c r="H78" i="23"/>
  <c r="H71" i="23"/>
  <c r="H67" i="23"/>
  <c r="G68" i="15"/>
  <c r="G67" i="15" s="1"/>
  <c r="G66" i="15" s="1"/>
  <c r="G66" i="23"/>
  <c r="G65" i="23" s="1"/>
  <c r="G64" i="23" s="1"/>
  <c r="G114" i="32" l="1"/>
  <c r="D49" i="24"/>
  <c r="D45" i="24"/>
  <c r="G97" i="23"/>
  <c r="D55" i="24"/>
  <c r="D54" i="24" s="1"/>
  <c r="I18" i="28"/>
  <c r="E45" i="24"/>
  <c r="H98" i="32"/>
  <c r="E35" i="24"/>
  <c r="H102" i="23"/>
  <c r="E47" i="24"/>
  <c r="H107" i="23"/>
  <c r="H70" i="32"/>
  <c r="H100" i="23"/>
  <c r="H95" i="23"/>
  <c r="H66" i="23"/>
  <c r="H65" i="23" s="1"/>
  <c r="H64" i="23" s="1"/>
  <c r="D16" i="13" s="1"/>
  <c r="H97" i="32" l="1"/>
  <c r="E34" i="24"/>
  <c r="H94" i="23"/>
  <c r="H106" i="23"/>
  <c r="H99" i="23"/>
  <c r="H93" i="23" l="1"/>
  <c r="H96" i="32"/>
  <c r="E49" i="24"/>
  <c r="H98" i="23"/>
  <c r="E55" i="24" l="1"/>
  <c r="E54" i="24" s="1"/>
  <c r="H95" i="32"/>
  <c r="H45" i="22"/>
  <c r="H11" i="22"/>
  <c r="H10" i="22"/>
  <c r="F11" i="26"/>
  <c r="F38" i="26"/>
  <c r="E28" i="26"/>
  <c r="E29" i="26"/>
  <c r="E30" i="26"/>
  <c r="E27" i="26"/>
  <c r="G19" i="26"/>
  <c r="H18" i="26"/>
  <c r="G18" i="26"/>
  <c r="H16" i="26"/>
  <c r="G15" i="26"/>
  <c r="G14" i="26"/>
  <c r="G12" i="26"/>
  <c r="E27" i="31" l="1"/>
  <c r="F11" i="9"/>
  <c r="D17" i="9"/>
  <c r="G11" i="9"/>
  <c r="J36" i="27"/>
  <c r="J73" i="27"/>
  <c r="H73" i="27"/>
  <c r="G73" i="27"/>
  <c r="K38" i="27"/>
  <c r="I73" i="27" l="1"/>
  <c r="H36" i="27"/>
  <c r="G36" i="27"/>
  <c r="H19" i="27"/>
  <c r="G19" i="27"/>
  <c r="G18" i="27" s="1"/>
  <c r="H12" i="27"/>
  <c r="G12" i="27"/>
  <c r="H79" i="27"/>
  <c r="G79" i="27"/>
  <c r="G75" i="27"/>
  <c r="G59" i="27"/>
  <c r="H59" i="27"/>
  <c r="I12" i="27" l="1"/>
  <c r="I36" i="27"/>
  <c r="I79" i="27"/>
  <c r="H18" i="27"/>
  <c r="I18" i="27" s="1"/>
  <c r="I19" i="27"/>
  <c r="I59" i="27"/>
  <c r="K73" i="27"/>
  <c r="G110" i="32"/>
  <c r="C32" i="31" s="1"/>
  <c r="G113" i="32"/>
  <c r="G112" i="32" s="1"/>
  <c r="G111" i="32" s="1"/>
  <c r="G109" i="32"/>
  <c r="G108" i="32" s="1"/>
  <c r="G107" i="32" s="1"/>
  <c r="E14" i="9" s="1"/>
  <c r="G50" i="32"/>
  <c r="D26" i="24" s="1"/>
  <c r="E15" i="9" l="1"/>
  <c r="H49" i="23"/>
  <c r="G22" i="15"/>
  <c r="G47" i="15"/>
  <c r="G35" i="26"/>
  <c r="E26" i="24" l="1"/>
  <c r="F15" i="30"/>
  <c r="E16" i="30"/>
  <c r="D16" i="30"/>
  <c r="E21" i="28" l="1"/>
  <c r="D21" i="28"/>
  <c r="E26" i="28"/>
  <c r="K27" i="27" l="1"/>
  <c r="K26" i="27"/>
  <c r="K25" i="27"/>
  <c r="K24" i="27"/>
  <c r="K88" i="27"/>
  <c r="K84" i="27"/>
  <c r="K64" i="27"/>
  <c r="K60" i="27"/>
  <c r="K55" i="27"/>
  <c r="H19" i="28" s="1"/>
  <c r="H17" i="28" s="1"/>
  <c r="K47" i="27"/>
  <c r="K48" i="27"/>
  <c r="K46" i="27"/>
  <c r="K39" i="27"/>
  <c r="K37" i="27"/>
  <c r="K21" i="27"/>
  <c r="K22" i="27"/>
  <c r="K20" i="27"/>
  <c r="K14" i="27"/>
  <c r="K13" i="27"/>
  <c r="H40" i="27"/>
  <c r="K19" i="27" l="1"/>
  <c r="K36" i="27"/>
  <c r="G69" i="32"/>
  <c r="G62" i="32"/>
  <c r="G63" i="32"/>
  <c r="G61" i="32"/>
  <c r="G55" i="32"/>
  <c r="G51" i="32"/>
  <c r="G49" i="32"/>
  <c r="G43" i="32"/>
  <c r="G39" i="32"/>
  <c r="G33" i="32"/>
  <c r="G34" i="32"/>
  <c r="G32" i="32"/>
  <c r="G30" i="32"/>
  <c r="G27" i="32"/>
  <c r="G23" i="32"/>
  <c r="G24" i="32"/>
  <c r="G22" i="32"/>
  <c r="G14" i="32"/>
  <c r="G13" i="32"/>
  <c r="G41" i="15"/>
  <c r="G40" i="15" s="1"/>
  <c r="H42" i="23" s="1"/>
  <c r="G38" i="15"/>
  <c r="G37" i="15" s="1"/>
  <c r="G36" i="15" s="1"/>
  <c r="H38" i="23" s="1"/>
  <c r="G117" i="15"/>
  <c r="G116" i="15" s="1"/>
  <c r="G115" i="15" s="1"/>
  <c r="G114" i="15" s="1"/>
  <c r="G48" i="32" l="1"/>
  <c r="G78" i="32"/>
  <c r="G77" i="32" s="1"/>
  <c r="G76" i="32" s="1"/>
  <c r="G75" i="32" s="1"/>
  <c r="G74" i="32" s="1"/>
  <c r="G102" i="32"/>
  <c r="G101" i="32" s="1"/>
  <c r="G100" i="32" s="1"/>
  <c r="G99" i="32" s="1"/>
  <c r="E12" i="9" s="1"/>
  <c r="G91" i="32"/>
  <c r="G90" i="32" s="1"/>
  <c r="G89" i="32" s="1"/>
  <c r="G86" i="32"/>
  <c r="G85" i="32" s="1"/>
  <c r="G84" i="32" s="1"/>
  <c r="E8" i="9" s="1"/>
  <c r="H82" i="32"/>
  <c r="H81" i="32" s="1"/>
  <c r="G82" i="32"/>
  <c r="G81" i="32" s="1"/>
  <c r="G80" i="32" s="1"/>
  <c r="G68" i="32"/>
  <c r="G67" i="32" s="1"/>
  <c r="G66" i="32" s="1"/>
  <c r="G65" i="32" s="1"/>
  <c r="H62" i="32"/>
  <c r="H61" i="32"/>
  <c r="G60" i="32"/>
  <c r="G59" i="32" s="1"/>
  <c r="G58" i="32" s="1"/>
  <c r="G57" i="32" s="1"/>
  <c r="G56" i="32" s="1"/>
  <c r="H54" i="32"/>
  <c r="G54" i="32"/>
  <c r="G53" i="32" s="1"/>
  <c r="G52" i="32" s="1"/>
  <c r="H51" i="32"/>
  <c r="H49" i="32"/>
  <c r="H42" i="32"/>
  <c r="G42" i="32"/>
  <c r="H41" i="32"/>
  <c r="H38" i="32"/>
  <c r="G38" i="32"/>
  <c r="H37" i="32"/>
  <c r="H34" i="32"/>
  <c r="H33" i="32"/>
  <c r="H32" i="32"/>
  <c r="G31" i="32"/>
  <c r="H30" i="32"/>
  <c r="G29" i="32"/>
  <c r="G28" i="32" s="1"/>
  <c r="H27" i="32"/>
  <c r="G26" i="32"/>
  <c r="G25" i="32" s="1"/>
  <c r="H24" i="32"/>
  <c r="H23" i="32"/>
  <c r="H22" i="32"/>
  <c r="G21" i="32"/>
  <c r="G20" i="32" s="1"/>
  <c r="H14" i="32"/>
  <c r="H13" i="32"/>
  <c r="G12" i="32"/>
  <c r="G11" i="32" s="1"/>
  <c r="G10" i="32" s="1"/>
  <c r="G9" i="32" s="1"/>
  <c r="G8" i="32" s="1"/>
  <c r="D16" i="24"/>
  <c r="K63" i="27"/>
  <c r="K62" i="27" s="1"/>
  <c r="H62" i="23"/>
  <c r="E33" i="24" s="1"/>
  <c r="H61" i="23"/>
  <c r="H60" i="23"/>
  <c r="H50" i="23"/>
  <c r="H48" i="23"/>
  <c r="H32" i="23"/>
  <c r="H33" i="23"/>
  <c r="H31" i="23"/>
  <c r="H29" i="23"/>
  <c r="G30" i="23"/>
  <c r="H28" i="23"/>
  <c r="G28" i="23"/>
  <c r="G63" i="15"/>
  <c r="G62" i="15" s="1"/>
  <c r="G30" i="15"/>
  <c r="H39" i="22"/>
  <c r="H46" i="22"/>
  <c r="H44" i="22"/>
  <c r="I42" i="22"/>
  <c r="H42" i="22"/>
  <c r="H34" i="22"/>
  <c r="H30" i="22"/>
  <c r="H27" i="22"/>
  <c r="H26" i="22" s="1"/>
  <c r="H25" i="22"/>
  <c r="H23" i="22"/>
  <c r="H21" i="22"/>
  <c r="H20" i="22" s="1"/>
  <c r="H18" i="22"/>
  <c r="C26" i="31" s="1"/>
  <c r="H17" i="22"/>
  <c r="C25" i="31" s="1"/>
  <c r="H16" i="22"/>
  <c r="C24" i="31" s="1"/>
  <c r="H15" i="22"/>
  <c r="C23" i="31" s="1"/>
  <c r="H12" i="22"/>
  <c r="H60" i="12"/>
  <c r="H59" i="12" s="1"/>
  <c r="H62" i="12"/>
  <c r="H61" i="12" s="1"/>
  <c r="H55" i="12"/>
  <c r="H54" i="12" s="1"/>
  <c r="H53" i="12"/>
  <c r="H48" i="12"/>
  <c r="H47" i="12" s="1"/>
  <c r="H46" i="12"/>
  <c r="H45" i="12"/>
  <c r="H44" i="12"/>
  <c r="H43" i="12"/>
  <c r="H40" i="12"/>
  <c r="H38" i="12"/>
  <c r="H34" i="12"/>
  <c r="H33" i="12" s="1"/>
  <c r="H29" i="12"/>
  <c r="H27" i="12"/>
  <c r="H25" i="12"/>
  <c r="H24" i="12" s="1"/>
  <c r="H22" i="12"/>
  <c r="H21" i="12"/>
  <c r="H20" i="12"/>
  <c r="H19" i="12"/>
  <c r="H16" i="12"/>
  <c r="H15" i="12"/>
  <c r="H14" i="12"/>
  <c r="E31" i="25"/>
  <c r="E30" i="25"/>
  <c r="I12" i="22" s="1"/>
  <c r="E16" i="25"/>
  <c r="E12" i="25"/>
  <c r="E10" i="25"/>
  <c r="H14" i="26" s="1"/>
  <c r="E9" i="25"/>
  <c r="I30" i="22"/>
  <c r="D31" i="11"/>
  <c r="D59" i="24"/>
  <c r="D58" i="24" s="1"/>
  <c r="E57" i="24"/>
  <c r="D57" i="24"/>
  <c r="E56" i="24"/>
  <c r="D56" i="24"/>
  <c r="E48" i="24"/>
  <c r="D48" i="24"/>
  <c r="D46" i="24"/>
  <c r="D44" i="24"/>
  <c r="D41" i="24"/>
  <c r="D40" i="24" s="1"/>
  <c r="D39" i="24"/>
  <c r="D38" i="24" s="1"/>
  <c r="D37" i="24"/>
  <c r="D36" i="24" s="1"/>
  <c r="D32" i="24"/>
  <c r="D33" i="24"/>
  <c r="D31" i="24"/>
  <c r="E29" i="24"/>
  <c r="D29" i="24"/>
  <c r="E28" i="24"/>
  <c r="D28" i="24"/>
  <c r="D27" i="24"/>
  <c r="D25" i="24"/>
  <c r="E23" i="24"/>
  <c r="D23" i="24"/>
  <c r="D22" i="24" s="1"/>
  <c r="E22" i="24"/>
  <c r="E21" i="24"/>
  <c r="D21" i="24"/>
  <c r="D20" i="24" s="1"/>
  <c r="E20" i="24"/>
  <c r="D17" i="24"/>
  <c r="D18" i="24"/>
  <c r="D19" i="24"/>
  <c r="D15" i="24"/>
  <c r="D13" i="24"/>
  <c r="D14" i="24"/>
  <c r="D12" i="24"/>
  <c r="D8" i="24"/>
  <c r="K12" i="27"/>
  <c r="J12" i="27"/>
  <c r="J63" i="27"/>
  <c r="J62" i="27" s="1"/>
  <c r="K45" i="27"/>
  <c r="J45" i="27"/>
  <c r="J29" i="27"/>
  <c r="J28" i="27" s="1"/>
  <c r="G12" i="28" s="1"/>
  <c r="H45" i="27"/>
  <c r="E16" i="28" s="1"/>
  <c r="G45" i="27"/>
  <c r="H29" i="27"/>
  <c r="G29" i="27"/>
  <c r="G28" i="27" s="1"/>
  <c r="D12" i="28" s="1"/>
  <c r="H82" i="23"/>
  <c r="G82" i="23"/>
  <c r="G81" i="23" s="1"/>
  <c r="G80" i="23" s="1"/>
  <c r="G59" i="23"/>
  <c r="H37" i="23"/>
  <c r="H36" i="23" s="1"/>
  <c r="H35" i="23" s="1"/>
  <c r="H34" i="23" s="1"/>
  <c r="D10" i="13" s="1"/>
  <c r="G37" i="23"/>
  <c r="G36" i="23" s="1"/>
  <c r="G35" i="23" s="1"/>
  <c r="G34" i="23" s="1"/>
  <c r="K30" i="27" s="1"/>
  <c r="K29" i="27" s="1"/>
  <c r="K28" i="27" s="1"/>
  <c r="H12" i="28" s="1"/>
  <c r="H26" i="23"/>
  <c r="H23" i="23"/>
  <c r="H22" i="23"/>
  <c r="G20" i="23"/>
  <c r="G11" i="23"/>
  <c r="H13" i="23"/>
  <c r="G112" i="15"/>
  <c r="G111" i="15" s="1"/>
  <c r="G84" i="15"/>
  <c r="G83" i="15" s="1"/>
  <c r="G82" i="15" s="1"/>
  <c r="G59" i="15"/>
  <c r="G13" i="15"/>
  <c r="G37" i="26"/>
  <c r="G36" i="26"/>
  <c r="G33" i="26"/>
  <c r="G32" i="26"/>
  <c r="G28" i="26"/>
  <c r="G29" i="26"/>
  <c r="G30" i="26"/>
  <c r="G27" i="26"/>
  <c r="G22" i="26"/>
  <c r="G23" i="26"/>
  <c r="G24" i="26"/>
  <c r="G21" i="26"/>
  <c r="G17" i="26"/>
  <c r="G11" i="26" s="1"/>
  <c r="G16" i="26"/>
  <c r="F31" i="26"/>
  <c r="D31" i="26"/>
  <c r="C31" i="26"/>
  <c r="D8" i="25"/>
  <c r="D9" i="11"/>
  <c r="K79" i="27"/>
  <c r="K75" i="27"/>
  <c r="J75" i="27"/>
  <c r="K54" i="27"/>
  <c r="J54" i="27"/>
  <c r="J53" i="27" s="1"/>
  <c r="G63" i="27"/>
  <c r="G62" i="27" s="1"/>
  <c r="H54" i="27"/>
  <c r="E19" i="28" s="1"/>
  <c r="G54" i="27"/>
  <c r="G112" i="23"/>
  <c r="G111" i="23" s="1"/>
  <c r="G110" i="23" s="1"/>
  <c r="G25" i="23"/>
  <c r="G72" i="15"/>
  <c r="G71" i="15" s="1"/>
  <c r="G70" i="15" s="1"/>
  <c r="G65" i="15" s="1"/>
  <c r="G32" i="15"/>
  <c r="G27" i="15"/>
  <c r="F20" i="26"/>
  <c r="E33" i="26"/>
  <c r="D20" i="26"/>
  <c r="C20" i="26"/>
  <c r="E21" i="26"/>
  <c r="E22" i="26"/>
  <c r="E23" i="26"/>
  <c r="E24" i="26"/>
  <c r="E14" i="26"/>
  <c r="C28" i="31" l="1"/>
  <c r="F19" i="28"/>
  <c r="E17" i="28"/>
  <c r="F17" i="28" s="1"/>
  <c r="J49" i="27"/>
  <c r="G19" i="28"/>
  <c r="G17" i="28" s="1"/>
  <c r="G88" i="32"/>
  <c r="E7" i="9"/>
  <c r="H13" i="12"/>
  <c r="I54" i="27"/>
  <c r="I63" i="27"/>
  <c r="H28" i="27"/>
  <c r="D16" i="28"/>
  <c r="I45" i="27"/>
  <c r="H47" i="23"/>
  <c r="H46" i="23" s="1"/>
  <c r="D24" i="24"/>
  <c r="E46" i="24"/>
  <c r="D32" i="31"/>
  <c r="H109" i="32"/>
  <c r="H42" i="12"/>
  <c r="I46" i="22"/>
  <c r="H19" i="26"/>
  <c r="I39" i="22"/>
  <c r="I38" i="22" s="1"/>
  <c r="H15" i="26"/>
  <c r="I27" i="22"/>
  <c r="I26" i="22" s="1"/>
  <c r="H12" i="26"/>
  <c r="H9" i="22"/>
  <c r="H8" i="22" s="1"/>
  <c r="H48" i="32"/>
  <c r="H47" i="32" s="1"/>
  <c r="H46" i="32" s="1"/>
  <c r="E32" i="24"/>
  <c r="E39" i="24"/>
  <c r="E38" i="24" s="1"/>
  <c r="H112" i="23"/>
  <c r="L29" i="27"/>
  <c r="L28" i="27" s="1"/>
  <c r="I12" i="28" s="1"/>
  <c r="G20" i="26"/>
  <c r="I21" i="22"/>
  <c r="H35" i="26"/>
  <c r="H18" i="12"/>
  <c r="L75" i="27"/>
  <c r="G27" i="23"/>
  <c r="L45" i="27"/>
  <c r="I34" i="22"/>
  <c r="H34" i="26"/>
  <c r="E16" i="24"/>
  <c r="H30" i="23"/>
  <c r="G64" i="32"/>
  <c r="L54" i="27"/>
  <c r="E19" i="24"/>
  <c r="G29" i="15"/>
  <c r="H12" i="32"/>
  <c r="G19" i="32"/>
  <c r="G18" i="32" s="1"/>
  <c r="G15" i="32" s="1"/>
  <c r="H60" i="32"/>
  <c r="H68" i="32"/>
  <c r="H29" i="32"/>
  <c r="H21" i="32"/>
  <c r="H26" i="32"/>
  <c r="H31" i="32"/>
  <c r="H86" i="32"/>
  <c r="H85" i="32" s="1"/>
  <c r="H36" i="32"/>
  <c r="G37" i="32"/>
  <c r="G36" i="32" s="1"/>
  <c r="G35" i="32" s="1"/>
  <c r="H40" i="32"/>
  <c r="D11" i="13" s="1"/>
  <c r="G41" i="32"/>
  <c r="G40" i="32" s="1"/>
  <c r="G47" i="32"/>
  <c r="G46" i="32" s="1"/>
  <c r="G45" i="32" s="1"/>
  <c r="G44" i="32" s="1"/>
  <c r="H53" i="32"/>
  <c r="H80" i="32"/>
  <c r="F7" i="9" s="1"/>
  <c r="E18" i="24"/>
  <c r="E25" i="24"/>
  <c r="E27" i="24"/>
  <c r="E31" i="24"/>
  <c r="E37" i="24"/>
  <c r="E41" i="24"/>
  <c r="H81" i="23"/>
  <c r="E17" i="24"/>
  <c r="E15" i="24"/>
  <c r="E14" i="24"/>
  <c r="E13" i="24"/>
  <c r="E8" i="24"/>
  <c r="D30" i="24"/>
  <c r="D11" i="24"/>
  <c r="H59" i="23"/>
  <c r="G31" i="26"/>
  <c r="E31" i="26"/>
  <c r="D27" i="25"/>
  <c r="E33" i="25"/>
  <c r="E32" i="25"/>
  <c r="E29" i="25"/>
  <c r="D17" i="25"/>
  <c r="E28" i="25"/>
  <c r="E24" i="25"/>
  <c r="E25" i="25"/>
  <c r="E26" i="25"/>
  <c r="I18" i="22" s="1"/>
  <c r="D26" i="31" s="1"/>
  <c r="E23" i="25"/>
  <c r="E19" i="25"/>
  <c r="E20" i="25"/>
  <c r="E21" i="25"/>
  <c r="E18" i="25"/>
  <c r="E14" i="25"/>
  <c r="H17" i="26" s="1"/>
  <c r="E11" i="25"/>
  <c r="G7" i="32" l="1"/>
  <c r="H11" i="26"/>
  <c r="I37" i="22"/>
  <c r="E12" i="28"/>
  <c r="H113" i="32"/>
  <c r="L73" i="27"/>
  <c r="H108" i="32"/>
  <c r="L36" i="27"/>
  <c r="E24" i="24"/>
  <c r="I20" i="22"/>
  <c r="H111" i="23"/>
  <c r="H27" i="23"/>
  <c r="E30" i="24"/>
  <c r="H101" i="32"/>
  <c r="H90" i="32"/>
  <c r="H29" i="26"/>
  <c r="I17" i="22"/>
  <c r="D25" i="31" s="1"/>
  <c r="H32" i="26"/>
  <c r="I10" i="22"/>
  <c r="H36" i="26"/>
  <c r="I23" i="22"/>
  <c r="E44" i="24"/>
  <c r="E40" i="24"/>
  <c r="H21" i="26"/>
  <c r="H27" i="26"/>
  <c r="I15" i="22"/>
  <c r="D23" i="31" s="1"/>
  <c r="I44" i="22"/>
  <c r="H22" i="26"/>
  <c r="H28" i="26"/>
  <c r="I16" i="22"/>
  <c r="D24" i="31" s="1"/>
  <c r="H33" i="26"/>
  <c r="I11" i="22"/>
  <c r="H37" i="26"/>
  <c r="I25" i="22"/>
  <c r="E36" i="24"/>
  <c r="H25" i="32"/>
  <c r="H59" i="32"/>
  <c r="H67" i="32"/>
  <c r="H20" i="32"/>
  <c r="H11" i="32"/>
  <c r="G6" i="32"/>
  <c r="H84" i="32"/>
  <c r="H28" i="32"/>
  <c r="H52" i="32"/>
  <c r="H45" i="32"/>
  <c r="H35" i="32"/>
  <c r="L63" i="27"/>
  <c r="L79" i="27"/>
  <c r="H24" i="26"/>
  <c r="H30" i="26"/>
  <c r="H23" i="26"/>
  <c r="E8" i="25"/>
  <c r="E27" i="25"/>
  <c r="E17" i="25"/>
  <c r="D21" i="11"/>
  <c r="D28" i="31" l="1"/>
  <c r="F8" i="9"/>
  <c r="D21" i="13"/>
  <c r="H112" i="32"/>
  <c r="H107" i="32"/>
  <c r="F14" i="9" s="1"/>
  <c r="G14" i="9" s="1"/>
  <c r="H20" i="26"/>
  <c r="H110" i="23"/>
  <c r="H97" i="23" s="1"/>
  <c r="H66" i="32"/>
  <c r="H65" i="32" s="1"/>
  <c r="H64" i="32" s="1"/>
  <c r="H100" i="32"/>
  <c r="H89" i="32"/>
  <c r="H31" i="26"/>
  <c r="I9" i="22"/>
  <c r="H58" i="32"/>
  <c r="H10" i="32"/>
  <c r="H19" i="32"/>
  <c r="H44" i="32"/>
  <c r="I33" i="22"/>
  <c r="I32" i="22" s="1"/>
  <c r="H33" i="22"/>
  <c r="H32" i="22" s="1"/>
  <c r="H31" i="22" s="1"/>
  <c r="H29" i="22"/>
  <c r="H28" i="22" s="1"/>
  <c r="I29" i="22"/>
  <c r="I28" i="22" s="1"/>
  <c r="F16" i="30"/>
  <c r="H88" i="32" l="1"/>
  <c r="H118" i="32"/>
  <c r="E51" i="24"/>
  <c r="I8" i="22"/>
  <c r="H99" i="32"/>
  <c r="H111" i="32"/>
  <c r="H57" i="32"/>
  <c r="H56" i="32" s="1"/>
  <c r="H9" i="32"/>
  <c r="H18" i="32"/>
  <c r="I31" i="22"/>
  <c r="H15" i="32" l="1"/>
  <c r="H117" i="32"/>
  <c r="E50" i="24"/>
  <c r="F15" i="9"/>
  <c r="G15" i="9" s="1"/>
  <c r="F12" i="9"/>
  <c r="H8" i="32"/>
  <c r="H7" i="32" s="1"/>
  <c r="H25" i="23"/>
  <c r="H21" i="23"/>
  <c r="H12" i="23"/>
  <c r="G100" i="15"/>
  <c r="G99" i="15" s="1"/>
  <c r="G98" i="15" s="1"/>
  <c r="I24" i="22"/>
  <c r="H116" i="32" l="1"/>
  <c r="G12" i="9"/>
  <c r="H77" i="32"/>
  <c r="E59" i="24"/>
  <c r="H20" i="23"/>
  <c r="E12" i="24"/>
  <c r="H11" i="23"/>
  <c r="E7" i="24"/>
  <c r="L12" i="27"/>
  <c r="H115" i="32" l="1"/>
  <c r="H76" i="32"/>
  <c r="E58" i="24"/>
  <c r="E11" i="24"/>
  <c r="H24" i="22"/>
  <c r="H22" i="22" s="1"/>
  <c r="I22" i="22"/>
  <c r="F16" i="9" l="1"/>
  <c r="G16" i="9" s="1"/>
  <c r="H75" i="32"/>
  <c r="E26" i="31"/>
  <c r="E25" i="31"/>
  <c r="E24" i="31"/>
  <c r="E23" i="31"/>
  <c r="D33" i="31"/>
  <c r="E28" i="31"/>
  <c r="F14" i="30"/>
  <c r="H74" i="32" l="1"/>
  <c r="H6" i="32" l="1"/>
  <c r="D26" i="28"/>
  <c r="K87" i="27"/>
  <c r="K83" i="27"/>
  <c r="K82" i="27" s="1"/>
  <c r="K81" i="27" s="1"/>
  <c r="K71" i="27"/>
  <c r="K69" i="27"/>
  <c r="K59" i="27"/>
  <c r="K58" i="27" s="1"/>
  <c r="K57" i="27" s="1"/>
  <c r="K56" i="27" s="1"/>
  <c r="K53" i="27"/>
  <c r="K49" i="27" s="1"/>
  <c r="K44" i="27"/>
  <c r="K43" i="27" s="1"/>
  <c r="K42" i="27" s="1"/>
  <c r="K35" i="27"/>
  <c r="K11" i="27"/>
  <c r="K10" i="27" s="1"/>
  <c r="H10" i="28" s="1"/>
  <c r="J40" i="27"/>
  <c r="K68" i="27" l="1"/>
  <c r="E23" i="28"/>
  <c r="K86" i="27"/>
  <c r="K85" i="27" s="1"/>
  <c r="H23" i="28"/>
  <c r="G122" i="15"/>
  <c r="G121" i="15" s="1"/>
  <c r="G120" i="15" s="1"/>
  <c r="G119" i="15" s="1"/>
  <c r="G92" i="15"/>
  <c r="G91" i="15" s="1"/>
  <c r="G90" i="15" s="1"/>
  <c r="G79" i="15"/>
  <c r="G78" i="15" s="1"/>
  <c r="G77" i="15" s="1"/>
  <c r="G76" i="15" s="1"/>
  <c r="G75" i="15" s="1"/>
  <c r="G74" i="15" s="1"/>
  <c r="G58" i="15"/>
  <c r="G53" i="15"/>
  <c r="G52" i="15" s="1"/>
  <c r="G51" i="15" s="1"/>
  <c r="G46" i="15"/>
  <c r="G45" i="15" s="1"/>
  <c r="G21" i="15"/>
  <c r="G26" i="15"/>
  <c r="G12" i="15"/>
  <c r="G11" i="15" s="1"/>
  <c r="G10" i="15" s="1"/>
  <c r="H91" i="23"/>
  <c r="G91" i="23"/>
  <c r="G90" i="23" s="1"/>
  <c r="G77" i="23"/>
  <c r="G76" i="23" s="1"/>
  <c r="G75" i="23" s="1"/>
  <c r="G74" i="23" s="1"/>
  <c r="H58" i="23"/>
  <c r="H57" i="23" s="1"/>
  <c r="G58" i="23"/>
  <c r="G57" i="23" s="1"/>
  <c r="H19" i="23"/>
  <c r="G24" i="23"/>
  <c r="G19" i="23"/>
  <c r="H124" i="23"/>
  <c r="G124" i="23"/>
  <c r="G123" i="23" s="1"/>
  <c r="G122" i="23" s="1"/>
  <c r="H119" i="23"/>
  <c r="G119" i="23"/>
  <c r="H77" i="23"/>
  <c r="H76" i="23" s="1"/>
  <c r="H70" i="23"/>
  <c r="G70" i="23"/>
  <c r="H53" i="23"/>
  <c r="G53" i="23"/>
  <c r="G52" i="23" s="1"/>
  <c r="G51" i="23" s="1"/>
  <c r="H41" i="23"/>
  <c r="H40" i="23" s="1"/>
  <c r="G41" i="23"/>
  <c r="G40" i="23" s="1"/>
  <c r="G39" i="23" s="1"/>
  <c r="K33" i="27" s="1"/>
  <c r="K32" i="27" s="1"/>
  <c r="K31" i="27" s="1"/>
  <c r="H24" i="23"/>
  <c r="H10" i="23"/>
  <c r="G10" i="23"/>
  <c r="G9" i="23" s="1"/>
  <c r="G8" i="23" s="1"/>
  <c r="G7" i="23" s="1"/>
  <c r="D6" i="24" s="1"/>
  <c r="H28" i="12"/>
  <c r="H26" i="12" s="1"/>
  <c r="H26" i="26"/>
  <c r="C26" i="26"/>
  <c r="G26" i="26"/>
  <c r="G38" i="26" s="1"/>
  <c r="F26" i="26"/>
  <c r="D26" i="26"/>
  <c r="G40" i="27"/>
  <c r="I40" i="27" s="1"/>
  <c r="L35" i="27"/>
  <c r="F16" i="29"/>
  <c r="F15" i="29" s="1"/>
  <c r="F14" i="29" s="1"/>
  <c r="D25" i="28"/>
  <c r="G11" i="27"/>
  <c r="G10" i="27" s="1"/>
  <c r="D10" i="28" s="1"/>
  <c r="H11" i="27"/>
  <c r="J11" i="27"/>
  <c r="J10" i="27" s="1"/>
  <c r="G32" i="27"/>
  <c r="H32" i="27"/>
  <c r="J32" i="27"/>
  <c r="J31" i="27" s="1"/>
  <c r="G13" i="28" s="1"/>
  <c r="G35" i="27"/>
  <c r="H35" i="27"/>
  <c r="J35" i="27"/>
  <c r="J34" i="27" s="1"/>
  <c r="G44" i="27"/>
  <c r="H44" i="27"/>
  <c r="H16" i="28"/>
  <c r="H15" i="28" s="1"/>
  <c r="L44" i="27"/>
  <c r="H53" i="27"/>
  <c r="G58" i="27"/>
  <c r="J59" i="27"/>
  <c r="J58" i="27" s="1"/>
  <c r="J57" i="27" s="1"/>
  <c r="L59" i="27"/>
  <c r="L58" i="27" s="1"/>
  <c r="I21" i="28" s="1"/>
  <c r="G69" i="27"/>
  <c r="H69" i="27"/>
  <c r="H68" i="27" s="1"/>
  <c r="J69" i="27"/>
  <c r="L69" i="27"/>
  <c r="G71" i="27"/>
  <c r="H71" i="27"/>
  <c r="J71" i="27"/>
  <c r="L71" i="27"/>
  <c r="G83" i="27"/>
  <c r="G82" i="27" s="1"/>
  <c r="H83" i="27"/>
  <c r="J83" i="27"/>
  <c r="J82" i="27" s="1"/>
  <c r="J81" i="27" s="1"/>
  <c r="H26" i="28"/>
  <c r="H25" i="28" s="1"/>
  <c r="L83" i="27"/>
  <c r="G87" i="27"/>
  <c r="G86" i="27" s="1"/>
  <c r="H87" i="27"/>
  <c r="J87" i="27"/>
  <c r="J86" i="27" s="1"/>
  <c r="J85" i="27" s="1"/>
  <c r="L87" i="27"/>
  <c r="C9" i="26"/>
  <c r="C38" i="26" s="1"/>
  <c r="D17" i="29" s="1"/>
  <c r="D16" i="29" s="1"/>
  <c r="D15" i="29" s="1"/>
  <c r="D14" i="29" s="1"/>
  <c r="D9" i="26"/>
  <c r="F9" i="26"/>
  <c r="E10" i="26"/>
  <c r="E17" i="26"/>
  <c r="E19" i="26"/>
  <c r="E32" i="26"/>
  <c r="G89" i="23" l="1"/>
  <c r="G88" i="23" s="1"/>
  <c r="G79" i="23" s="1"/>
  <c r="D53" i="24"/>
  <c r="D52" i="24" s="1"/>
  <c r="D60" i="24" s="1"/>
  <c r="J68" i="27"/>
  <c r="G68" i="27"/>
  <c r="K23" i="27"/>
  <c r="G18" i="23"/>
  <c r="D38" i="26"/>
  <c r="E17" i="29" s="1"/>
  <c r="E16" i="29" s="1"/>
  <c r="E15" i="29" s="1"/>
  <c r="E14" i="29" s="1"/>
  <c r="I20" i="28"/>
  <c r="H118" i="23"/>
  <c r="H123" i="23"/>
  <c r="H90" i="23"/>
  <c r="L68" i="27"/>
  <c r="K61" i="27"/>
  <c r="G61" i="27"/>
  <c r="J61" i="27"/>
  <c r="H49" i="27"/>
  <c r="H31" i="27"/>
  <c r="I32" i="27"/>
  <c r="I87" i="27"/>
  <c r="I83" i="27"/>
  <c r="I71" i="27"/>
  <c r="I69" i="27"/>
  <c r="I35" i="27"/>
  <c r="I44" i="27"/>
  <c r="H10" i="27"/>
  <c r="I10" i="27" s="1"/>
  <c r="I11" i="27"/>
  <c r="K41" i="27"/>
  <c r="K40" i="27" s="1"/>
  <c r="K34" i="27" s="1"/>
  <c r="G45" i="23"/>
  <c r="G44" i="23" s="1"/>
  <c r="G43" i="23" s="1"/>
  <c r="H86" i="27"/>
  <c r="I86" i="27" s="1"/>
  <c r="E28" i="28"/>
  <c r="I62" i="27"/>
  <c r="G10" i="28"/>
  <c r="G57" i="15"/>
  <c r="G56" i="15" s="1"/>
  <c r="G55" i="15" s="1"/>
  <c r="G69" i="23"/>
  <c r="G68" i="23" s="1"/>
  <c r="G63" i="23" s="1"/>
  <c r="L86" i="27"/>
  <c r="G21" i="28"/>
  <c r="J56" i="27"/>
  <c r="G44" i="15"/>
  <c r="G43" i="15" s="1"/>
  <c r="G23" i="28"/>
  <c r="G121" i="23"/>
  <c r="H34" i="27"/>
  <c r="L82" i="27"/>
  <c r="G43" i="27"/>
  <c r="D15" i="28"/>
  <c r="G28" i="28"/>
  <c r="G27" i="28" s="1"/>
  <c r="G15" i="27"/>
  <c r="D11" i="28" s="1"/>
  <c r="G57" i="27"/>
  <c r="D20" i="28"/>
  <c r="G53" i="27"/>
  <c r="G49" i="27" s="1"/>
  <c r="G26" i="28"/>
  <c r="G25" i="28" s="1"/>
  <c r="G85" i="27"/>
  <c r="D28" i="28"/>
  <c r="D27" i="28" s="1"/>
  <c r="G31" i="27"/>
  <c r="D13" i="28" s="1"/>
  <c r="G73" i="23"/>
  <c r="G20" i="15"/>
  <c r="G19" i="15" s="1"/>
  <c r="G16" i="15" s="1"/>
  <c r="H23" i="12"/>
  <c r="H58" i="27"/>
  <c r="I58" i="27" s="1"/>
  <c r="G34" i="27"/>
  <c r="D14" i="28" s="1"/>
  <c r="G14" i="28"/>
  <c r="H82" i="27"/>
  <c r="I82" i="27" s="1"/>
  <c r="H28" i="28"/>
  <c r="H27" i="28" s="1"/>
  <c r="H24" i="28"/>
  <c r="H22" i="28" s="1"/>
  <c r="I23" i="28"/>
  <c r="G56" i="23"/>
  <c r="G118" i="23"/>
  <c r="G117" i="23" s="1"/>
  <c r="H75" i="23"/>
  <c r="H74" i="23" s="1"/>
  <c r="H73" i="23" s="1"/>
  <c r="H18" i="23"/>
  <c r="H9" i="23"/>
  <c r="H69" i="23"/>
  <c r="H56" i="23"/>
  <c r="D14" i="13" s="1"/>
  <c r="H52" i="23"/>
  <c r="E20" i="26"/>
  <c r="E9" i="26"/>
  <c r="G81" i="27"/>
  <c r="L57" i="27"/>
  <c r="L56" i="27" s="1"/>
  <c r="L43" i="27"/>
  <c r="H43" i="27"/>
  <c r="H15" i="27"/>
  <c r="J44" i="27"/>
  <c r="J43" i="27" s="1"/>
  <c r="G16" i="28" s="1"/>
  <c r="J18" i="27"/>
  <c r="J15" i="27" s="1"/>
  <c r="J9" i="27" s="1"/>
  <c r="L11" i="27"/>
  <c r="E22" i="25"/>
  <c r="E6" i="25"/>
  <c r="H10" i="26" s="1"/>
  <c r="D22" i="25"/>
  <c r="D6" i="25"/>
  <c r="G10" i="26" s="1"/>
  <c r="G9" i="26" s="1"/>
  <c r="H39" i="23"/>
  <c r="G116" i="23"/>
  <c r="K18" i="27" l="1"/>
  <c r="K15" i="27" s="1"/>
  <c r="H11" i="28" s="1"/>
  <c r="H117" i="23"/>
  <c r="H116" i="23" s="1"/>
  <c r="H72" i="23"/>
  <c r="D19" i="13"/>
  <c r="D18" i="13" s="1"/>
  <c r="H89" i="23"/>
  <c r="H122" i="23"/>
  <c r="L85" i="27"/>
  <c r="H61" i="27"/>
  <c r="E10" i="28"/>
  <c r="I68" i="27"/>
  <c r="E14" i="28"/>
  <c r="F14" i="28" s="1"/>
  <c r="I34" i="27"/>
  <c r="I49" i="27"/>
  <c r="E11" i="28"/>
  <c r="F11" i="28" s="1"/>
  <c r="I15" i="27"/>
  <c r="H14" i="28"/>
  <c r="E13" i="28"/>
  <c r="I31" i="27"/>
  <c r="I53" i="27"/>
  <c r="G56" i="27"/>
  <c r="D9" i="28"/>
  <c r="G42" i="27"/>
  <c r="I43" i="27"/>
  <c r="H9" i="26"/>
  <c r="D23" i="28"/>
  <c r="E24" i="28"/>
  <c r="E22" i="28" s="1"/>
  <c r="G72" i="23"/>
  <c r="H105" i="32"/>
  <c r="G17" i="23"/>
  <c r="H55" i="23"/>
  <c r="D13" i="13"/>
  <c r="G9" i="27"/>
  <c r="H9" i="27"/>
  <c r="G11" i="28"/>
  <c r="G9" i="28" s="1"/>
  <c r="I24" i="28"/>
  <c r="L61" i="27"/>
  <c r="G24" i="28"/>
  <c r="G22" i="28" s="1"/>
  <c r="L81" i="27"/>
  <c r="F16" i="28"/>
  <c r="E15" i="28"/>
  <c r="F15" i="28" s="1"/>
  <c r="H81" i="27"/>
  <c r="I81" i="27" s="1"/>
  <c r="L53" i="27"/>
  <c r="G20" i="28"/>
  <c r="H85" i="27"/>
  <c r="I85" i="27" s="1"/>
  <c r="H57" i="27"/>
  <c r="I57" i="27" s="1"/>
  <c r="H21" i="28"/>
  <c r="J42" i="27"/>
  <c r="J89" i="27" s="1"/>
  <c r="G15" i="28"/>
  <c r="H51" i="23"/>
  <c r="H45" i="23" s="1"/>
  <c r="H44" i="23" s="1"/>
  <c r="H43" i="23" s="1"/>
  <c r="H68" i="23"/>
  <c r="G115" i="23"/>
  <c r="G114" i="23" s="1"/>
  <c r="E15" i="26"/>
  <c r="E11" i="26" s="1"/>
  <c r="E38" i="26"/>
  <c r="F6" i="25"/>
  <c r="I11" i="28"/>
  <c r="L10" i="27"/>
  <c r="H42" i="27"/>
  <c r="L42" i="27"/>
  <c r="E34" i="25"/>
  <c r="I16" i="28" l="1"/>
  <c r="H9" i="28"/>
  <c r="K9" i="27"/>
  <c r="K89" i="27" s="1"/>
  <c r="F21" i="29" s="1"/>
  <c r="F20" i="29" s="1"/>
  <c r="F19" i="29" s="1"/>
  <c r="F18" i="29" s="1"/>
  <c r="F13" i="29" s="1"/>
  <c r="G14" i="23"/>
  <c r="G6" i="23" s="1"/>
  <c r="E53" i="24"/>
  <c r="E52" i="24" s="1"/>
  <c r="H88" i="23"/>
  <c r="H79" i="23" s="1"/>
  <c r="I19" i="28"/>
  <c r="L49" i="27"/>
  <c r="H20" i="28"/>
  <c r="I22" i="28"/>
  <c r="D17" i="13"/>
  <c r="D15" i="13" s="1"/>
  <c r="D26" i="13"/>
  <c r="H121" i="23"/>
  <c r="H115" i="23"/>
  <c r="E9" i="28"/>
  <c r="G29" i="28"/>
  <c r="I42" i="27"/>
  <c r="J9" i="26"/>
  <c r="H38" i="26"/>
  <c r="G17" i="29" s="1"/>
  <c r="G16" i="29" s="1"/>
  <c r="G15" i="29" s="1"/>
  <c r="G14" i="29" s="1"/>
  <c r="I9" i="26"/>
  <c r="D24" i="28"/>
  <c r="D22" i="28" s="1"/>
  <c r="F22" i="28" s="1"/>
  <c r="G106" i="32"/>
  <c r="H104" i="32"/>
  <c r="L32" i="27"/>
  <c r="I10" i="28"/>
  <c r="F10" i="28"/>
  <c r="H56" i="27"/>
  <c r="H89" i="27" s="1"/>
  <c r="E21" i="29" s="1"/>
  <c r="E20" i="29" s="1"/>
  <c r="E19" i="29" s="1"/>
  <c r="E18" i="29" s="1"/>
  <c r="E13" i="29" s="1"/>
  <c r="I28" i="28"/>
  <c r="F26" i="28"/>
  <c r="E25" i="28"/>
  <c r="F25" i="28" s="1"/>
  <c r="I26" i="28"/>
  <c r="G55" i="23"/>
  <c r="I9" i="27"/>
  <c r="I15" i="28" l="1"/>
  <c r="F12" i="29"/>
  <c r="F11" i="29"/>
  <c r="I17" i="28"/>
  <c r="E12" i="29"/>
  <c r="E11" i="29"/>
  <c r="G5" i="23"/>
  <c r="H29" i="28"/>
  <c r="D22" i="13"/>
  <c r="D20" i="13" s="1"/>
  <c r="H114" i="23"/>
  <c r="D24" i="13"/>
  <c r="G89" i="27"/>
  <c r="I61" i="27"/>
  <c r="I56" i="27"/>
  <c r="D29" i="28"/>
  <c r="F24" i="28"/>
  <c r="L40" i="27"/>
  <c r="G105" i="32"/>
  <c r="H103" i="32"/>
  <c r="L31" i="27"/>
  <c r="I13" i="28" s="1"/>
  <c r="E27" i="28"/>
  <c r="F28" i="28"/>
  <c r="F21" i="28"/>
  <c r="E20" i="28"/>
  <c r="F20" i="28" s="1"/>
  <c r="I27" i="28"/>
  <c r="I25" i="28"/>
  <c r="F9" i="28"/>
  <c r="H17" i="23"/>
  <c r="H8" i="23"/>
  <c r="I89" i="27" l="1"/>
  <c r="D21" i="29"/>
  <c r="D20" i="29" s="1"/>
  <c r="D19" i="29" s="1"/>
  <c r="D18" i="29" s="1"/>
  <c r="D13" i="29" s="1"/>
  <c r="H14" i="23"/>
  <c r="D9" i="13" s="1"/>
  <c r="F13" i="9"/>
  <c r="F27" i="28"/>
  <c r="E29" i="28"/>
  <c r="F29" i="28" s="1"/>
  <c r="L34" i="27"/>
  <c r="G104" i="32"/>
  <c r="D23" i="13"/>
  <c r="H7" i="23"/>
  <c r="I43" i="22"/>
  <c r="I41" i="22"/>
  <c r="I14" i="22"/>
  <c r="L9" i="27" l="1"/>
  <c r="L89" i="27" s="1"/>
  <c r="D12" i="13"/>
  <c r="D12" i="29"/>
  <c r="D11" i="29"/>
  <c r="D8" i="13"/>
  <c r="H6" i="23"/>
  <c r="F17" i="9"/>
  <c r="G103" i="32"/>
  <c r="G79" i="32" s="1"/>
  <c r="I14" i="28"/>
  <c r="H119" i="32"/>
  <c r="H5" i="23"/>
  <c r="G126" i="23"/>
  <c r="D18" i="16" s="1"/>
  <c r="C16" i="17" s="1"/>
  <c r="I19" i="22"/>
  <c r="I13" i="22"/>
  <c r="I40" i="22"/>
  <c r="I36" i="22" s="1"/>
  <c r="H43" i="22"/>
  <c r="H41" i="22"/>
  <c r="H38" i="22"/>
  <c r="H14" i="22"/>
  <c r="H37" i="12"/>
  <c r="F18" i="7"/>
  <c r="F15" i="7"/>
  <c r="F14" i="7"/>
  <c r="D22" i="7"/>
  <c r="G21" i="29" l="1"/>
  <c r="G20" i="29" s="1"/>
  <c r="G19" i="29" s="1"/>
  <c r="G18" i="29" s="1"/>
  <c r="G13" i="29" s="1"/>
  <c r="G12" i="29" s="1"/>
  <c r="N9" i="27"/>
  <c r="M9" i="27"/>
  <c r="E13" i="9"/>
  <c r="G11" i="29"/>
  <c r="I9" i="28"/>
  <c r="I29" i="28" s="1"/>
  <c r="I7" i="22"/>
  <c r="I35" i="22"/>
  <c r="H19" i="22"/>
  <c r="H40" i="22"/>
  <c r="H37" i="22"/>
  <c r="H13" i="22"/>
  <c r="H7" i="22" s="1"/>
  <c r="G110" i="15"/>
  <c r="G89" i="15" s="1"/>
  <c r="H17" i="12"/>
  <c r="H52" i="12"/>
  <c r="D26" i="11"/>
  <c r="D38" i="11" s="1"/>
  <c r="J7" i="22" l="1"/>
  <c r="H36" i="22"/>
  <c r="E17" i="9"/>
  <c r="G17" i="9" s="1"/>
  <c r="G13" i="9"/>
  <c r="G81" i="15"/>
  <c r="K9" i="28"/>
  <c r="J9" i="28"/>
  <c r="I5" i="23"/>
  <c r="H126" i="23"/>
  <c r="H35" i="22"/>
  <c r="C15" i="17"/>
  <c r="C14" i="17" s="1"/>
  <c r="C13" i="17" s="1"/>
  <c r="B6" i="17"/>
  <c r="D17" i="16"/>
  <c r="G9" i="15"/>
  <c r="H12" i="12"/>
  <c r="H57" i="12"/>
  <c r="H51" i="12"/>
  <c r="H41" i="12"/>
  <c r="H39" i="12"/>
  <c r="H36" i="12" s="1"/>
  <c r="H31" i="12"/>
  <c r="H30" i="12"/>
  <c r="G8" i="15" l="1"/>
  <c r="G124" i="15" s="1"/>
  <c r="I47" i="22"/>
  <c r="D16" i="16"/>
  <c r="D15" i="16" s="1"/>
  <c r="E6" i="24"/>
  <c r="E60" i="24" s="1"/>
  <c r="H35" i="12"/>
  <c r="H11" i="12" s="1"/>
  <c r="H56" i="12"/>
  <c r="G8" i="9"/>
  <c r="E22" i="7"/>
  <c r="F22" i="7" s="1"/>
  <c r="F17" i="7"/>
  <c r="E32" i="31" l="1"/>
  <c r="E33" i="31" s="1"/>
  <c r="C33" i="31"/>
  <c r="G119" i="32"/>
  <c r="I6" i="32"/>
  <c r="H50" i="12"/>
  <c r="H49" i="12" s="1"/>
  <c r="F6" i="24"/>
  <c r="D7" i="13"/>
  <c r="D25" i="13"/>
  <c r="H47" i="22"/>
  <c r="D27" i="13" l="1"/>
  <c r="H63" i="12"/>
  <c r="D34" i="25" l="1"/>
  <c r="D14" i="16" l="1"/>
  <c r="C12" i="17" l="1"/>
  <c r="C11" i="17" s="1"/>
  <c r="C10" i="17" s="1"/>
  <c r="C9" i="17" s="1"/>
  <c r="C8" i="17" s="1"/>
  <c r="C7" i="17" s="1"/>
  <c r="D13" i="16"/>
  <c r="D12" i="16" s="1"/>
  <c r="D11" i="16" s="1"/>
  <c r="D10" i="16" s="1"/>
  <c r="D9" i="16" l="1"/>
  <c r="D8" i="16"/>
</calcChain>
</file>

<file path=xl/sharedStrings.xml><?xml version="1.0" encoding="utf-8"?>
<sst xmlns="http://schemas.openxmlformats.org/spreadsheetml/2006/main" count="4466" uniqueCount="733">
  <si>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</si>
  <si>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</si>
  <si>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</si>
  <si>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</si>
  <si>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</si>
  <si>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</si>
  <si>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</si>
  <si>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</si>
  <si>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</si>
  <si>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</si>
  <si>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</si>
  <si>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</si>
  <si>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</si>
  <si>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</si>
  <si>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</si>
  <si>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</si>
  <si>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</si>
  <si>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</si>
  <si>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</si>
  <si>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</si>
  <si>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</si>
  <si>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</si>
  <si>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</si>
  <si>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</si>
  <si>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</si>
  <si>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</si>
  <si>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</si>
  <si>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</si>
  <si>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</si>
  <si>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</si>
  <si>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</si>
  <si>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</si>
  <si>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</si>
  <si>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</si>
  <si>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</si>
  <si>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</si>
  <si>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</si>
  <si>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</si>
  <si>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</si>
  <si>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</si>
  <si>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</si>
  <si>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</si>
  <si>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</si>
  <si>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</si>
  <si>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</si>
  <si>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</si>
  <si>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</si>
  <si>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</si>
  <si>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</si>
  <si>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</si>
  <si>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</si>
  <si>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</si>
  <si>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</si>
  <si>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</si>
  <si>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</si>
  <si>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</si>
  <si>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</si>
  <si>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</si>
  <si>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</si>
  <si>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</si>
  <si>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</si>
  <si>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</si>
  <si>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</si>
  <si>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</si>
  <si>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</si>
  <si>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</si>
  <si>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</si>
  <si>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</si>
  <si>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</si>
  <si>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</si>
  <si>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</si>
  <si>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</si>
  <si>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</si>
  <si>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</si>
  <si>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Исинский</t>
  </si>
  <si>
    <t>http://91.142.146.242/svod/</t>
  </si>
  <si>
    <t>0503317G</t>
  </si>
  <si>
    <t>Отчет об исполнении консолидированного бюджета. Период действия формы: c 01.01.2011</t>
  </si>
  <si>
    <t>01.01.2011</t>
  </si>
  <si>
    <t>23023-03</t>
  </si>
  <si>
    <t>Исинский с/с</t>
  </si>
  <si>
    <t>СП</t>
  </si>
  <si>
    <t>Бюджет городских и сельских поселений</t>
  </si>
  <si>
    <t>31.12.2013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</si>
  <si>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</si>
  <si>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</si>
  <si>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</si>
  <si>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</si>
  <si>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</si>
  <si>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</si>
  <si>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</si>
  <si>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</si>
  <si>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</si>
  <si>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Утвержд.-конс. бюджет субъекта РФ и тер. гос. внебюдж. фонда</t>
  </si>
  <si>
    <t>Утвержд. - суммы полежащию исключению в рамках конс. бюджета субъекта</t>
  </si>
  <si>
    <t>Утвержд. - консолидированный бюджет субъекта РФ</t>
  </si>
  <si>
    <t>Утвержд.-суммы подлежащие исключению в рамках консолидированного бюдже</t>
  </si>
  <si>
    <t>Утвержд - бюджет субъекта РФ</t>
  </si>
  <si>
    <t>Утвержд. - бюджеты внутригородских МО Москвы и СПб</t>
  </si>
  <si>
    <t>Утвержд. - бюджеты городских округов</t>
  </si>
  <si>
    <t>Утвержд. - бюджеты муниципальных районов</t>
  </si>
  <si>
    <t>Утвержд. - бюджеты городских и сельских  поселений</t>
  </si>
  <si>
    <t>Утвержд. - бюджет тер.  гос. внебюджетного фонда</t>
  </si>
  <si>
    <t>Исполнено - конс. бюджет субъекта РФ и тер. гос. внебюдж. фонда</t>
  </si>
  <si>
    <t>Исполнено-суммы подлежащие исключению в рамках конс. бюдджета субъекта</t>
  </si>
  <si>
    <t>Исполнено - консолидированный бюджет субъекта РФ</t>
  </si>
  <si>
    <t>Исполнено-суммы подлежащие исключению в рамках консолидированного бюдж</t>
  </si>
  <si>
    <t>Исполнено - бюджет субъекта РФ</t>
  </si>
  <si>
    <t>Исполнено - бюджеты внутригородских МО Москвы и СПб</t>
  </si>
  <si>
    <t>Исполнено - бюджеты городских округов</t>
  </si>
  <si>
    <t>Исполнено - бюджеты муниципальных районов</t>
  </si>
  <si>
    <t>Исполнено - бюджеты городских и сельских  поселений</t>
  </si>
  <si>
    <t>Исполнено - бюджет тер.  гос. внебюджетного фонда</t>
  </si>
  <si>
    <t>Адм</t>
  </si>
  <si>
    <t>РзПр</t>
  </si>
  <si>
    <t>ЦСР</t>
  </si>
  <si>
    <t>ВР</t>
  </si>
  <si>
    <t>ЭКР</t>
  </si>
  <si>
    <t>Утвержд.-суммы подлежащие исключению в рамках конс. бюджета субъекта Р</t>
  </si>
  <si>
    <t>Утвержд. - бюджет субъекта РФ</t>
  </si>
  <si>
    <t>Исполнено-суммы подлежащие исключению в рамках конс. бюджета субъекта</t>
  </si>
  <si>
    <t>Код источника финансирования по КИВФ, КИВнФ</t>
  </si>
  <si>
    <t>Утвержд-суммы подлежащие исключению в рамках конс. бюджета субъекта РФ</t>
  </si>
  <si>
    <t>Исполнено-конс. бюджет субъекта РФ и ТГВФ</t>
  </si>
  <si>
    <t>Исполнено-суммы подлежащие искл. в рамках конс. бюджета субъекта РФ</t>
  </si>
  <si>
    <t>Исполнено-суммы подлежащие исключению в рамках конс бюджета субъекта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</si>
  <si>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</si>
  <si>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</si>
  <si>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</t>
  </si>
  <si>
    <t>Поступления - бюджеты муниципальных районов</t>
  </si>
  <si>
    <t>Поступления - бюджет городских и сельских поселений</t>
  </si>
  <si>
    <t>Поступления - бюджет ТГВФ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</si>
  <si>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</si>
  <si>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</si>
  <si>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</si>
  <si>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</si>
  <si>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</si>
  <si>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</si>
  <si>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Невыясненные поступления,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</si>
  <si>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</si>
  <si>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</si>
  <si>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</si>
  <si>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поселений</t>
  </si>
  <si>
    <t>ИТОГО</t>
  </si>
  <si>
    <t>Увеличение прочих остатков денежных средств бюджетов поселений</t>
  </si>
  <si>
    <t>Код бюджетной классификации</t>
  </si>
  <si>
    <t>Источники доходов</t>
  </si>
  <si>
    <t>Уточненные бюджетные назначения</t>
  </si>
  <si>
    <t>исполнено</t>
  </si>
  <si>
    <t xml:space="preserve">     % исполнения</t>
  </si>
  <si>
    <t>итого</t>
  </si>
  <si>
    <t>Причины отклонений</t>
  </si>
  <si>
    <t>Исполнено, руб.</t>
  </si>
  <si>
    <t>Утверждено бюджетной росписью, с учетом изменений, руб.</t>
  </si>
  <si>
    <t>Наименование мероприятия</t>
  </si>
  <si>
    <t>Код целевой статьи расходов по БК</t>
  </si>
  <si>
    <t>Программа, подпрограмма. наименование</t>
  </si>
  <si>
    <t>Процент исполнения (%)</t>
  </si>
  <si>
    <t>Наименование</t>
  </si>
  <si>
    <t>182</t>
  </si>
  <si>
    <t>002</t>
  </si>
  <si>
    <t>048</t>
  </si>
  <si>
    <t>Код бюджетной классификации РФ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</si>
  <si>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</si>
  <si>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</si>
  <si>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</si>
  <si>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</si>
  <si>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</si>
  <si>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</si>
  <si>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</si>
  <si>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</si>
  <si>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 доходов, в отношении которых исчисление и уплата налога осуществляются в соответствии со ст.227,227.1 и 228 НК РФ</t>
  </si>
  <si>
    <t>1 06 00000 00 0000 000</t>
  </si>
  <si>
    <t>НАЛОГ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</si>
  <si>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</si>
  <si>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</si>
  <si>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</si>
  <si>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</si>
  <si>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 xml:space="preserve">1 11 00000 00 0000 000 </t>
  </si>
  <si>
    <t>ДОХОДЫ ОТ ИСПОЛЬЗОВАНИЯ ИМУЩЕСТВА, НАХОДЯЩЕГОСЯ 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</si>
  <si>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</si>
  <si>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</si>
  <si>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</si>
  <si>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</si>
  <si>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фондоф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</si>
  <si>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</si>
  <si>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</si>
  <si>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</si>
  <si>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</si>
  <si>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</si>
  <si>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</si>
  <si>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сбросы загрязняющих веществ в атмосферный воздух стационарными объектами</t>
  </si>
  <si>
    <t>1 12 01040 01 0000 120</t>
  </si>
  <si>
    <t>2 00 00000 00 0000 000</t>
  </si>
  <si>
    <t>БЕЗВОЗМЕЗДНЫЕ  ПОСТУПЛЕНИЯ</t>
  </si>
  <si>
    <t>2 02 00000 00 0000 000</t>
  </si>
  <si>
    <t>БЕЗВОЗМЕЗДНЫЕ 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</si>
  <si>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</si>
  <si>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муниципальным образованиям</t>
  </si>
  <si>
    <t>2 02 01001 00 0000 151</t>
  </si>
  <si>
    <t>Дотации  на выравнивание бюджетной обеспеченности</t>
  </si>
  <si>
    <t>2 02 01001 10 0000 151</t>
  </si>
  <si>
    <t>2 02 03000 00 0000 151</t>
  </si>
  <si>
    <t>Субвенции бюджетам субъектов Российской Федерации и муниципальных образований</t>
  </si>
  <si>
    <t>2 02 03003 00 0000 151</t>
  </si>
  <si>
    <t>Субвенции бюджетам  на государственную регистрацию актов гражданского состояния</t>
  </si>
  <si>
    <t>2 02 03003 10 0000 151</t>
  </si>
  <si>
    <t>2 02 03015 00 0000 151</t>
  </si>
  <si>
    <t>Субвенции бюджетам  на осуществление первичного воинского учета на территориях, где отсутствуют комиссариаты</t>
  </si>
  <si>
    <t>Субвенции бюджетам поселений на осуществление первичного воинского учета на территориях, где отсутствуют комиссариаты</t>
  </si>
  <si>
    <t>Иные межбюджетные трансферты</t>
  </si>
  <si>
    <t>ИТОГО ДОХОДОВ</t>
  </si>
  <si>
    <t>Сумма</t>
  </si>
  <si>
    <t>Приложение 3</t>
  </si>
  <si>
    <t>Раздел</t>
  </si>
  <si>
    <t>Подраздел</t>
  </si>
  <si>
    <t xml:space="preserve">Наименование </t>
  </si>
  <si>
    <t>Общегосударственные вопросы</t>
  </si>
  <si>
    <t>Другие общегосударственные вопросы</t>
  </si>
  <si>
    <t>Жилищно-коммунальное хозяйство</t>
  </si>
  <si>
    <t>Благоустройство</t>
  </si>
  <si>
    <t>ИТОГО РАСХОДОВ</t>
  </si>
  <si>
    <t>Функционирование высшего должностного лица муниципального образования</t>
  </si>
  <si>
    <t>Функционирование высших исполнительных органов местных администраций</t>
  </si>
  <si>
    <t>Межбюджетные трансферты общего характера бюджетам субъектов РФ и муниципальных образований</t>
  </si>
  <si>
    <t>Прочие межбюджетные трансферты общего характера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</si>
  <si>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</si>
  <si>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</si>
  <si>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</si>
  <si>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</si>
  <si>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</si>
  <si>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</t>
  </si>
  <si>
    <t>Глава муниципального образования</t>
  </si>
  <si>
    <t>121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</si>
  <si>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</si>
  <si>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0104</t>
  </si>
  <si>
    <t>Центральный аппарат</t>
  </si>
  <si>
    <t>Иные выплаты персоналу, за исключением фонда оплаты труда</t>
  </si>
  <si>
    <t>122</t>
  </si>
  <si>
    <t>Прочая закупка товаров, работ, услуг для государственных нужд</t>
  </si>
  <si>
    <t>244</t>
  </si>
  <si>
    <t>Уплата налога на имущество организаций и земельного налога</t>
  </si>
  <si>
    <t>851</t>
  </si>
  <si>
    <t>852</t>
  </si>
  <si>
    <t>111</t>
  </si>
  <si>
    <t>0113</t>
  </si>
  <si>
    <t>Учреждения по обеспечению хозяйственного обслуживания</t>
  </si>
  <si>
    <t>Обеспечение деятельности подведомственных учреждений</t>
  </si>
  <si>
    <t>ЖИЛИЩНО-КОММУНАЛЬНОЕ ХОЗЯЙСТВО</t>
  </si>
  <si>
    <t>0500</t>
  </si>
  <si>
    <t>540</t>
  </si>
  <si>
    <t>0503</t>
  </si>
  <si>
    <t>Уличное освещение</t>
  </si>
  <si>
    <t>Прочие мероприятия по благоустройству городских округов и поселений</t>
  </si>
  <si>
    <t>МЕЖБЮДЖЕТНЫЕ ТРАНСФЕРТЫ ОБЩЕГО ХАРАКТЕРА БЮДЖЕТАМ СУБЪЕКТОВ РФ И МУНИЦИПАЛЬНЫХ ОБРАЗОВАНИЙ</t>
  </si>
  <si>
    <t>1400</t>
  </si>
  <si>
    <t>1403</t>
  </si>
  <si>
    <t>Иные межбюджетные трансферты бюджетам бюджетной системы по переданным полномочиям на осуществление финансового контроля КСП</t>
  </si>
  <si>
    <t>Приложение 4</t>
  </si>
  <si>
    <t>Ведомство</t>
  </si>
  <si>
    <t>Целевая статья</t>
  </si>
  <si>
    <t>Приложение 5</t>
  </si>
  <si>
    <t>источника внутреннего финансирования дефицита бюджетов</t>
  </si>
  <si>
    <t xml:space="preserve"> 01 00 00 00 00 0000 000</t>
  </si>
  <si>
    <t>ИСТОЧНИКИ ВНУТРЕННЕГО ФИНАНСИРОВАНИЯ ДЕФИЦИТОВ БЮДЖЕТОВ</t>
  </si>
  <si>
    <t xml:space="preserve"> 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</si>
  <si>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</si>
  <si>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</si>
  <si>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</si>
  <si>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</si>
  <si>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</si>
  <si>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</si>
  <si>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</si>
  <si>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</si>
  <si>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</si>
  <si>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</si>
  <si>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</si>
  <si>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</si>
  <si>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</si>
  <si>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</si>
  <si>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</si>
  <si>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средств бюджетов поселений</t>
  </si>
  <si>
    <t xml:space="preserve">главного администратора источников внутреннего финансирования дефицита </t>
  </si>
  <si>
    <t>Приложение 6</t>
  </si>
  <si>
    <t>Код бюджетной классификации источников внутреннего финансирования дефицитов бюджетов</t>
  </si>
  <si>
    <t>Приложение 1</t>
  </si>
  <si>
    <t xml:space="preserve">Код бюджетной классификации </t>
  </si>
  <si>
    <t>главного администратора поступлений</t>
  </si>
  <si>
    <t>Управление Федеральной налоговой службы по Амурской области</t>
  </si>
  <si>
    <t xml:space="preserve">002 </t>
  </si>
  <si>
    <t>Муниципальное казенное учреждение "Отдел по управлению муниципальным имуществом администрации Селемджинского района"</t>
  </si>
  <si>
    <t>Управление Федеральной службы по надзору в сфере природопользования (Росприроднадзора) по Амурской области</t>
  </si>
  <si>
    <t>112 01010 01 0000 120</t>
  </si>
  <si>
    <t>112 01040 01 0000 120</t>
  </si>
  <si>
    <t>101 02010 01 0000 110</t>
  </si>
  <si>
    <t>106 01030 10 0000 110</t>
  </si>
  <si>
    <t>Утверждено по программе, руб.</t>
  </si>
  <si>
    <t>Произведенные расходы с начала года</t>
  </si>
  <si>
    <t>Сумма (руб.)</t>
  </si>
  <si>
    <t>КОСГУ</t>
  </si>
  <si>
    <t>КВР</t>
  </si>
  <si>
    <t>КЦСР</t>
  </si>
  <si>
    <t>Раздел, подраздел</t>
  </si>
  <si>
    <t>Наименование получателя бюджетных средств</t>
  </si>
  <si>
    <t>Краткое содержание</t>
  </si>
  <si>
    <t>Наименование и № документа</t>
  </si>
  <si>
    <t>Дата</t>
  </si>
  <si>
    <t>Отчет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</si>
  <si>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</si>
  <si>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</si>
  <si>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</si>
  <si>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</si>
  <si>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бюджеты</t>
  </si>
  <si>
    <t>100</t>
  </si>
  <si>
    <t>Управление Федерального казначейства по Амурской области</t>
  </si>
  <si>
    <t>103 02230 01 0000 110</t>
  </si>
  <si>
    <t>103 02240 01 0000 110</t>
  </si>
  <si>
    <t>103 02250 01 0000 110</t>
  </si>
  <si>
    <t>103 02260 01 0000 110</t>
  </si>
  <si>
    <t>1 03 00000 00 0000 000</t>
  </si>
  <si>
    <t>НАЛОГИ НА ТОВАРЫ (РАБОТЫ,УСЛУГИ), РЕАЛИЗУЕМЫЕ НА ТЕРРИТОРИИ РОССИЙСКОЙ ФЕДЕРАЦИИ</t>
  </si>
  <si>
    <t>1 03 02000 01 0000  110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</si>
  <si>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</si>
  <si>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</si>
  <si>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1 03 02240 01 0000  110</t>
  </si>
  <si>
    <t>1 03 02250 01 0000 110</t>
  </si>
  <si>
    <t>1 03 02260 01 0000 110</t>
  </si>
  <si>
    <t>(областная)</t>
  </si>
  <si>
    <t>тыс.рублей</t>
  </si>
  <si>
    <t>тыс. рублей</t>
  </si>
  <si>
    <t>Уточненный план, сумма</t>
  </si>
  <si>
    <t>Исполнение, сумма</t>
  </si>
  <si>
    <t>% исполнения</t>
  </si>
  <si>
    <t>0200</t>
  </si>
  <si>
    <t>0203</t>
  </si>
  <si>
    <t>Мобилизация и вневойсковая подготовка</t>
  </si>
  <si>
    <t>Осуществление первичного воинского учета на территориях, где отсутствуют комиссариаты</t>
  </si>
  <si>
    <t>Мобилизационная и вневойсковая подготовка</t>
  </si>
  <si>
    <t>НАЦИОНАЛЬНАЯ ОБОРОНА</t>
  </si>
  <si>
    <t>0300</t>
  </si>
  <si>
    <t>0400</t>
  </si>
  <si>
    <t>0409</t>
  </si>
  <si>
    <t>НАЦИОНАЛЬНАЯ БЕЗОПАСНОСТЬ И ПРАВООХРАНИТЕЛЬНАЯ ДЕЯТЕЛЬНОСТЬ</t>
  </si>
  <si>
    <t>Прочая закупка товаров, работ,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</si>
  <si>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</si>
  <si>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</si>
  <si>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Дорожное хозяйство</t>
  </si>
  <si>
    <t>Отдельные мероприятия в области дорожного хозяйства.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поселения</t>
  </si>
  <si>
    <t>0502</t>
  </si>
  <si>
    <t>Коммунальное хозяйство</t>
  </si>
  <si>
    <t>Целевые программы муниципальных образований</t>
  </si>
  <si>
    <t>1100</t>
  </si>
  <si>
    <t>1101</t>
  </si>
  <si>
    <t>ФИЗИЧЕСКАЯ КУЛЬТУРА И СПОРТ</t>
  </si>
  <si>
    <t>Физическая культура</t>
  </si>
  <si>
    <t>870</t>
  </si>
  <si>
    <t>Резервные фонды</t>
  </si>
  <si>
    <t>Резервные средства</t>
  </si>
  <si>
    <t>Государственная регистрация актов гражданского состояния</t>
  </si>
  <si>
    <t xml:space="preserve">Код бюджетной классификации (Рз, ПР) 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</si>
  <si>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</si>
  <si>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</si>
  <si>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ЧС природного и техногенного характера, гражданская оборона</t>
  </si>
  <si>
    <t>Физическая культура и спорт</t>
  </si>
  <si>
    <t>уточненный план, сумма</t>
  </si>
  <si>
    <t>Исполнение, план</t>
  </si>
  <si>
    <t xml:space="preserve">% исполнения </t>
  </si>
  <si>
    <t>% иполнения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</si>
  <si>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</si>
  <si>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182 106 01030 10 0000 110</t>
  </si>
  <si>
    <t>182 101 02030 01 0000 110</t>
  </si>
  <si>
    <t>182 101 02010 01 0000 110</t>
  </si>
  <si>
    <t>100 103 02260 01 0000 110</t>
  </si>
  <si>
    <t>100 103 02250 01 0000 110</t>
  </si>
  <si>
    <t>100 103 02240 01 0000 110</t>
  </si>
  <si>
    <t>100 103 02230 01 0000 110</t>
  </si>
  <si>
    <t>048 112 01040 01 0000 120</t>
  </si>
  <si>
    <t>048 112 01010 01 0000 120</t>
  </si>
  <si>
    <t>уточненный</t>
  </si>
  <si>
    <t>первоначальный</t>
  </si>
  <si>
    <t>% исполнения к уточненому</t>
  </si>
  <si>
    <t>% исполнения к первоначальному</t>
  </si>
  <si>
    <t xml:space="preserve">Отдельные мероприятия в области дорожного хозяйства.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поселения </t>
  </si>
  <si>
    <t xml:space="preserve">Дорожное хозяйство </t>
  </si>
  <si>
    <t>0310</t>
  </si>
  <si>
    <t>Обеспечение пожарной безопасности</t>
  </si>
  <si>
    <t xml:space="preserve">Руководство и управление в сфере установленных функций </t>
  </si>
  <si>
    <t>ПР</t>
  </si>
  <si>
    <t>Рз</t>
  </si>
  <si>
    <t>Код главы</t>
  </si>
  <si>
    <t>Получатели</t>
  </si>
  <si>
    <t>Исполненные назначения, сумма</t>
  </si>
  <si>
    <t>Плановые назначения, сумма</t>
  </si>
  <si>
    <t>Осуществление полномочий по первичному воинскому учету на территориях, где отсутствуют военные комиссариаты</t>
  </si>
  <si>
    <t>Национальная экономика</t>
  </si>
  <si>
    <t>1 06 06040 10 0000 110</t>
  </si>
  <si>
    <t>Земельный налог с физических лиц</t>
  </si>
  <si>
    <t>500</t>
  </si>
  <si>
    <t>200</t>
  </si>
  <si>
    <t>240</t>
  </si>
  <si>
    <t>Межбюджетные трансферты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</si>
  <si>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</si>
  <si>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</si>
  <si>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</si>
  <si>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</si>
  <si>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</si>
  <si>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Иные закупки товаров, работ и услуг для обеспечения государственных (муниципальных) нужд
</t>
  </si>
  <si>
    <t>800</t>
  </si>
  <si>
    <t>Иные межбюджетные ассигнования</t>
  </si>
  <si>
    <t>110</t>
  </si>
  <si>
    <t>Расходы на выплаты персоналу казенных учреждений</t>
  </si>
  <si>
    <t>850</t>
  </si>
  <si>
    <t>Иные бюджетные ассигнования</t>
  </si>
  <si>
    <t>Уплата налогов, сборов и иных платежей</t>
  </si>
  <si>
    <t>Фонд оплаты труда государственных (муниципальных) органов и взносы по обязательному социальному страхованию</t>
  </si>
  <si>
    <t>№ п/п</t>
  </si>
  <si>
    <t>Виды получаемых трансфертов</t>
  </si>
  <si>
    <t>Исполнение полномочий по осуществлению внешнего муниципального финансового контроля Контрольно-счетной палатой Селемджинского района</t>
  </si>
  <si>
    <t>ОБЪЕМ ДОХОДОВ И РАСПРЕДЕЛЕНИЕ БЮДЖЕТНЫХ АССИГНОВАНИЙ ДОРОЖНОГО ФОНДА</t>
  </si>
  <si>
    <t>Доходы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</si>
  <si>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</si>
  <si>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100 1 03 02230 01 0000 110</t>
  </si>
  <si>
    <t>100 1 03 02240 01 0000 110</t>
  </si>
  <si>
    <t>100 1 03 02250 01 0000 110</t>
  </si>
  <si>
    <t>100 1 03 02260 01 0000 110</t>
  </si>
  <si>
    <t>Всего доходов</t>
  </si>
  <si>
    <t>Распределение бюджетных ассигнований</t>
  </si>
  <si>
    <t>Всего бюджетных ассигнований</t>
  </si>
  <si>
    <t>Исполнено</t>
  </si>
  <si>
    <t>Иные выплаты персоналу государственных (муниципальных) органов, за исключением фонда оплаты труда</t>
  </si>
  <si>
    <t>Плата за выбросы загрязняющих веществ в атмосферный воздух передвижными объектами</t>
  </si>
  <si>
    <t>1 13 00000 00 0000 000</t>
  </si>
  <si>
    <t>ДОХОДЫ ОТ ОКАЗАНИЯ ПЛАТНЫХ УСЛУГ (РАБОТ) И КОМПЕНСАЦИЙ ЗАТРАТ ГОСУДАРСТВА</t>
  </si>
  <si>
    <t>1 13 01000 00 0000 130</t>
  </si>
  <si>
    <t xml:space="preserve">Доходы от оказания платных услуг (работ)  </t>
  </si>
  <si>
    <t>1 13 01990 00 0000 130</t>
  </si>
  <si>
    <t>Прочие доходы от оказания платных услуг (работ)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</si>
  <si>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</si>
  <si>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</si>
  <si>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1 17 00000 00 0000 000</t>
  </si>
  <si>
    <t>ПРОЧИЕ НЕНАЛОГОВЫЕ ДОХОДЫ</t>
  </si>
  <si>
    <t>Невыясненные поступления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</si>
  <si>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поселения</t>
  </si>
  <si>
    <t>1 06 01030 13 0000 110</t>
  </si>
  <si>
    <t>Земельный налог с организаций, обладающих земельным участком, расположенным в границах городских  поселений</t>
  </si>
  <si>
    <t>1 06 06033 13 0000 110</t>
  </si>
  <si>
    <t>1 06 06043 13 0000 110</t>
  </si>
  <si>
    <t>Земельный налог с физических, обладающих земельным участком, расположенным в границах городских поселений</t>
  </si>
  <si>
    <t>1 11 05013 13 0000 120</t>
  </si>
  <si>
    <t>1 11 05035 13 0000 120</t>
  </si>
  <si>
    <t>Дотации бюджетам городских поселений на выравнивание бюджетной обеспеченности</t>
  </si>
  <si>
    <t>2 02 01001 13 0000 151</t>
  </si>
  <si>
    <t>2 02 03015 13 0000 151</t>
  </si>
  <si>
    <t>доходов бюджета рабочего поселка (пгт) Экимчан</t>
  </si>
  <si>
    <t>Администрация рабочего поселка (поселка городского типа) Экимчан</t>
  </si>
  <si>
    <t>010</t>
  </si>
  <si>
    <t>112 01020 01 0000 120</t>
  </si>
  <si>
    <t>112 01030 01 0000 120</t>
  </si>
  <si>
    <t>Плата за сбросы загрязняющих веществ в водные объекты</t>
  </si>
  <si>
    <t>101 02020 0000 110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</si>
  <si>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прелпринимателей, нотариусов, занимающихся частной практикой, адвокатов, учредивших адвокатские кабинеты и других лиц занимающихся частной практикой в соответствии со статьей 227 Налогового кодекса РФ</t>
  </si>
  <si>
    <t>101 02030 0000 110</t>
  </si>
  <si>
    <t>048 112 01020 01 0000 120</t>
  </si>
  <si>
    <t>048 112 01030 01 0000 120</t>
  </si>
  <si>
    <t>Плата за выбросы загрязняющих веществ в водные объекты</t>
  </si>
  <si>
    <t>048 112 01050 01 0000 120</t>
  </si>
  <si>
    <t>Плата за иные виды негативного воздействия на окружающую среду</t>
  </si>
  <si>
    <t>182 101 02020 0000 110</t>
  </si>
  <si>
    <t>1 01 02020 01 0000 110</t>
  </si>
  <si>
    <t>Плата за сбросы загрязняющих веществ в атмосферный воздух передвижными объектами</t>
  </si>
  <si>
    <t>1 12 01020 02 0000 120</t>
  </si>
  <si>
    <t>1 12 01030 02 0000 120</t>
  </si>
  <si>
    <t>1 17 01000 01 0000 180</t>
  </si>
  <si>
    <t>1 17 01050 01 0000 180</t>
  </si>
  <si>
    <t xml:space="preserve">Невыясненные поступления, зачисляемые в бюджеты поселений </t>
  </si>
  <si>
    <t>1 01 02030 01 0000 110</t>
  </si>
  <si>
    <t>831</t>
  </si>
  <si>
    <t>Уплата пеней и штрафов по гос (мун) контрактов</t>
  </si>
  <si>
    <t>101</t>
  </si>
  <si>
    <t>Муниципальная программа «Пожарная безопасность и защита населения на территории рабочего поселка (пгт) Экимчан на 2015-2017 гг»</t>
  </si>
  <si>
    <t>Муниципальная программа «Развитие улично-дорожной сети рабочего поселка (пгт) Экимчан на 2015-2017 гг»</t>
  </si>
  <si>
    <t>Муниципальная программа "Развитие физической культуры и спорта в пгт Экимчан на 2012-2015гг"</t>
  </si>
  <si>
    <t>0111</t>
  </si>
  <si>
    <t>Перечисления другим бюджетам бюджетной системы РФ</t>
  </si>
  <si>
    <t>Безвозмездные перечисления бюджетам</t>
  </si>
  <si>
    <t>Муниципальная программа «Об энергосбережении и повышении энергитической эффективности в пгт Экимчан на 2015-2017 гг»</t>
  </si>
  <si>
    <t>Противопожарные мероприятия к прилегающей к поселению лесополосе (устройство противопожарных разрывов)</t>
  </si>
  <si>
    <t>Установка и техническое обслуживание приборов учета</t>
  </si>
  <si>
    <t>Участие команд поселения в районных соревнованиях, укрепление материально-технической базы</t>
  </si>
  <si>
    <t xml:space="preserve"> об использовании бюджетных ассигнований резервного фонда Администрации рабочего поселка (пгт) Экимчан</t>
  </si>
  <si>
    <t>(пгт) Экимчан</t>
  </si>
  <si>
    <t>Главный бухгалтер</t>
  </si>
  <si>
    <t>1 08 00000 00 0000 110</t>
  </si>
  <si>
    <t>ГОСУДАРСТВЕННАЯ ПОШЛИНА</t>
  </si>
  <si>
    <t>1 08 04020 00 1000 110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</si>
  <si>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</si>
  <si>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111 05013 13 0000 120</t>
  </si>
  <si>
    <t>117 01050 13 0000 180</t>
  </si>
  <si>
    <t>108 04020 01 1000 110</t>
  </si>
  <si>
    <t>111 05035 13 0000 120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</si>
  <si>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</si>
  <si>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113 01995 13 0000 130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</si>
  <si>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</si>
  <si>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</si>
  <si>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</si>
  <si>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106 06033 13 0000 110</t>
  </si>
  <si>
    <t>106 06043 13 0000 110</t>
  </si>
  <si>
    <t>Невыясненные поступления, зачисляемые в бюджеты городских  поселений</t>
  </si>
  <si>
    <t>Дотации бюджетам поселений на выравнивание бюджетной обеспеченности городских поселений</t>
  </si>
  <si>
    <t>Субвенции бюджетам городских поселений на государственную регистрацию актов гражданского состояния</t>
  </si>
  <si>
    <t>Субвенции бюджетам городских поселений на осуществление первичного воинского учета на территориях, где отсутствуют комиссариаты</t>
  </si>
  <si>
    <t>202 04999 13 0000 151</t>
  </si>
  <si>
    <t xml:space="preserve">Прочие межбюджетные трансферты, передаваемые бюджетам городских поселений </t>
  </si>
  <si>
    <t>Земельный налог с организаций, обладающих земельным участком, расположенным в границах городских поселений</t>
  </si>
  <si>
    <t>002 111 05013 13 0000 120</t>
  </si>
  <si>
    <t>010 111 05035 13 0000 120</t>
  </si>
  <si>
    <t>Прочие доходы от оказания платных услуг (работ) получателями бюджетов городских поселений</t>
  </si>
  <si>
    <t>Прочие субсидии бюджетам городских поселений</t>
  </si>
  <si>
    <t>182 106 06033 13 0000 110</t>
  </si>
  <si>
    <t>182 106 06043 13 0000 110</t>
  </si>
  <si>
    <t>Земельный налог с физических лиц, обладающих земельным участком, расположенным в границах городских поселений</t>
  </si>
  <si>
    <t>010 108 04020 01 1000 110</t>
  </si>
  <si>
    <t>1 08 00000 00 0000 000</t>
  </si>
  <si>
    <t>ДОХОДЫ ОТ ОКАЗАНИЯ ПЛАТНЫХ УСЛУГ (РАБОТ) И КОМПЕНСАЦИИ ЗАТРАТ ГОСУДАРСТВА</t>
  </si>
  <si>
    <t>Фонд оплаты труда государственных (муниципальных) органов</t>
  </si>
  <si>
    <t>8880080010</t>
  </si>
  <si>
    <t>129</t>
  </si>
  <si>
    <t>Взносы по обязательному социальному страхованию на выплаты денежного содержания работникам государственных (муниципальных) органов</t>
  </si>
  <si>
    <t>8880080040</t>
  </si>
  <si>
    <t>8880080140</t>
  </si>
  <si>
    <t>119</t>
  </si>
  <si>
    <t>Фонд оплаты труда казенных учреждений</t>
  </si>
  <si>
    <t>Взносы по обязательному социальному страхованию на выплаты денежного содержания работникам казенных учреждений</t>
  </si>
  <si>
    <t>1060259300</t>
  </si>
  <si>
    <t>8880051180</t>
  </si>
  <si>
    <t>0410110194</t>
  </si>
  <si>
    <t>0310110193</t>
  </si>
  <si>
    <t>0510287400</t>
  </si>
  <si>
    <t>8880060001</t>
  </si>
  <si>
    <t>0210110192</t>
  </si>
  <si>
    <t>8880087040</t>
  </si>
  <si>
    <t xml:space="preserve">Уплата прочих налогов, сборов </t>
  </si>
  <si>
    <t>8880010620</t>
  </si>
  <si>
    <t>0107</t>
  </si>
  <si>
    <t>8880080100</t>
  </si>
  <si>
    <t>Обеспечение проведения выборов и референдумов</t>
  </si>
  <si>
    <t>0110110190</t>
  </si>
  <si>
    <t>0510110190</t>
  </si>
  <si>
    <t>Уплата иных платежей</t>
  </si>
  <si>
    <t>853</t>
  </si>
  <si>
    <t>Муниципальная программа "Развитие и модернизация жилищно-коммунального хозяйства"</t>
  </si>
  <si>
    <t xml:space="preserve">Код бюджетной классификации (Рз, ПР, ЦС,ВР) </t>
  </si>
  <si>
    <t>01028880080010</t>
  </si>
  <si>
    <t>01028880080010121</t>
  </si>
  <si>
    <t>01028880080010129</t>
  </si>
  <si>
    <t>01048880080040</t>
  </si>
  <si>
    <t>01048880080040121</t>
  </si>
  <si>
    <t>01048880080040122</t>
  </si>
  <si>
    <t>01048880080040129</t>
  </si>
  <si>
    <t>01048880080040244</t>
  </si>
  <si>
    <t>01048880080040851</t>
  </si>
  <si>
    <t>01048880080040831</t>
  </si>
  <si>
    <t>01048880080040852</t>
  </si>
  <si>
    <t>01048880080040853</t>
  </si>
  <si>
    <t>01078880080100</t>
  </si>
  <si>
    <t>Обеспечение проведения выбров и референдумов</t>
  </si>
  <si>
    <t>01078880080100244</t>
  </si>
  <si>
    <t>01118880010620</t>
  </si>
  <si>
    <t>Резервные фонды местных администраций</t>
  </si>
  <si>
    <t>01118880010620870</t>
  </si>
  <si>
    <t>01138880080140</t>
  </si>
  <si>
    <t>Обеспечение деятельности подведомственных учреждений, содержание технических должностей</t>
  </si>
  <si>
    <t>01138880080140111</t>
  </si>
  <si>
    <t>01138880080140119</t>
  </si>
  <si>
    <t>01131060259300</t>
  </si>
  <si>
    <t>01131060259300244</t>
  </si>
  <si>
    <t>02038880051180</t>
  </si>
  <si>
    <t>02038880051180121</t>
  </si>
  <si>
    <t>02038880051180129</t>
  </si>
  <si>
    <t>02038880051180244</t>
  </si>
  <si>
    <t>03100410110194</t>
  </si>
  <si>
    <t>03100410110194244</t>
  </si>
  <si>
    <t>04098880031500</t>
  </si>
  <si>
    <t>Национальная экономика (дорожное хозяйство)</t>
  </si>
  <si>
    <t>04098880031500244</t>
  </si>
  <si>
    <t>05020310110193</t>
  </si>
  <si>
    <t>05020310110193244</t>
  </si>
  <si>
    <t>05038880060001</t>
  </si>
  <si>
    <t>05038880060005</t>
  </si>
  <si>
    <t>Прочие расходы на благоустройство</t>
  </si>
  <si>
    <t>05038880060005244</t>
  </si>
  <si>
    <t>05030110110190</t>
  </si>
  <si>
    <t>05030110110190244</t>
  </si>
  <si>
    <t>05030210110192</t>
  </si>
  <si>
    <t>05030210110192244</t>
  </si>
  <si>
    <t>11010510110190</t>
  </si>
  <si>
    <t>11010510110190244</t>
  </si>
  <si>
    <t>14038880087040</t>
  </si>
  <si>
    <t>14038880087040540</t>
  </si>
  <si>
    <t xml:space="preserve">Ремонт тепловых сетей и котельного оборудования, замена подземных переходов, поставка материалов, создание неснижаемого нормативного запаса котельного топлива </t>
  </si>
  <si>
    <t>202 02999 13 0000 151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</si>
  <si>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</si>
  <si>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</si>
  <si>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</si>
  <si>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Прочие межбюджетные трансферты, передаваемые бюджетам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</si>
  <si>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автономных учреждений)</t>
  </si>
  <si>
    <t>2 02 03003 13 0000 151</t>
  </si>
  <si>
    <t>202 04999 10 0000 151</t>
  </si>
  <si>
    <t>202 02999 10 0000 151</t>
  </si>
  <si>
    <t>Прочие субсидии бюджетам поселений</t>
  </si>
  <si>
    <t>830</t>
  </si>
  <si>
    <t>Исполнение судебных актов</t>
  </si>
  <si>
    <t>Дотации  бюджетам   городских поселений   на   выравнивание бюджетной обеспеченности                                                                                                                          (районная)</t>
  </si>
  <si>
    <t>НЕПРОГРАММНЫЕ МЕРОПРИЯТИЯ</t>
  </si>
  <si>
    <t>ПРОГРАММНЫЕ МЕРОПРИЯТИЯ</t>
  </si>
  <si>
    <t>ОБЕСПЕЧЕНИЕ ПРОВЕДЕНИЯ ВЫБОРОВ И РЕФЕРЕНДУМОВ</t>
  </si>
  <si>
    <t>РЕЗЕРВНЫЕ ФОНДЫ</t>
  </si>
  <si>
    <t>Исполнение соглашения по передаче полномочий по решению вопросов по созданию условий для организации досуга и обеспечение жителей поселения услугами организации культуры</t>
  </si>
  <si>
    <t>202 15001 13 0000 151</t>
  </si>
  <si>
    <t>202 29999 13 0000 151</t>
  </si>
  <si>
    <t>202 35118 13 0000 151</t>
  </si>
  <si>
    <t>202 49999 13 0000 151</t>
  </si>
  <si>
    <t>010 202 15001 13 0000 151</t>
  </si>
  <si>
    <t>010 202 29999 13 0000 151</t>
  </si>
  <si>
    <t>010 202 35930 13 0000 151</t>
  </si>
  <si>
    <t>010 202 35118 13 0000 151</t>
  </si>
  <si>
    <t>010 202 49999 13 0000 151</t>
  </si>
  <si>
    <t>112</t>
  </si>
  <si>
    <t>Иные выплаты персоналу казенныз учреждений, за исключением фонда оплаты труда</t>
  </si>
  <si>
    <t>0610110195</t>
  </si>
  <si>
    <t>0710110191</t>
  </si>
  <si>
    <t>Муниципальная программа "Дорожное хозяйство рабочего поселка (пгт) Экимчан на 2017-2019гг"</t>
  </si>
  <si>
    <t>Муниципальная программа "Благоустройство территории рабочего поселка (пгт) Экимчан на 2017-2019гг"</t>
  </si>
  <si>
    <t>8880060005</t>
  </si>
  <si>
    <t>01138880080140112</t>
  </si>
  <si>
    <t>Благоустройство территории</t>
  </si>
  <si>
    <t>2 02  15001 13 0000 151</t>
  </si>
  <si>
    <t>2 02 35930 13 0000 151</t>
  </si>
  <si>
    <t>000 2 02 29999 13 0000 151</t>
  </si>
  <si>
    <t xml:space="preserve">000 2 02 35118 10 0000 151   </t>
  </si>
  <si>
    <t>000 2 02  15001 13 0000 151</t>
  </si>
  <si>
    <t>000 2 02 35930 13 0000 151</t>
  </si>
  <si>
    <t>000 2 02 49999 10 0000 151</t>
  </si>
  <si>
    <t>Глава рабочего поселка</t>
  </si>
  <si>
    <t>Л.Г.Минькач</t>
  </si>
  <si>
    <t>Уточненный план на 2017 год</t>
  </si>
  <si>
    <t>План на 2018 год</t>
  </si>
  <si>
    <t>010 113 01995 13 0000 130</t>
  </si>
  <si>
    <t>201 29999 13 0000 151</t>
  </si>
  <si>
    <t>В.А.Романов</t>
  </si>
  <si>
    <t>0309</t>
  </si>
  <si>
    <t>0810110196</t>
  </si>
  <si>
    <t>Целевая программа "Противодействие экстремизму и профилактика терроризма в муниципальном образовании рабочий поселок (пгт) Экимчан на 2017-2019</t>
  </si>
  <si>
    <t>Защита населения и территории  от чрезвычайных ситуаций</t>
  </si>
  <si>
    <t>0910110197</t>
  </si>
  <si>
    <t>Муниципальная программа "Развитие улично-дорожной сети рабочего поселка (пгт) Экимчан на 2018-2020гг"</t>
  </si>
  <si>
    <t>Муниципальная программа "Об энергосбережении и повышении энергитической эффективности в пгт Экимчан на 2015-2017гг"</t>
  </si>
  <si>
    <t>Муниципальная программа "Благоустройство территории рабочего поселка (пгт) Экимчан на 2017-2019 года"</t>
  </si>
  <si>
    <t>Целевая программа "Формирование современной городской среды на территории рабочего поселка (пгт) Экимчан на 2018-2022 годы"</t>
  </si>
  <si>
    <t>Муниципальная программа "Развитие физической культуры и спорта в пгт Экимчан на 2016-2018гг"</t>
  </si>
  <si>
    <t>Защита населения от чрезвычайных ситуаций природного и техногенного характера</t>
  </si>
  <si>
    <t>03090810110196244</t>
  </si>
  <si>
    <t>03090810110196</t>
  </si>
  <si>
    <t>Защита населения и территорий от чрезвычайных ситуаций природного и техногенного характера</t>
  </si>
  <si>
    <t>05030710110191</t>
  </si>
  <si>
    <t>05030710110191244</t>
  </si>
  <si>
    <t>05030910110197</t>
  </si>
  <si>
    <t>05030910110197244</t>
  </si>
  <si>
    <t>Муниципальная программа «Пожарная безопасность и защита населения на территории рабочего поселка (пгт) Экимчан на 2018-2020 гг»</t>
  </si>
  <si>
    <t xml:space="preserve">приведение дорог в состояние, допустимое условиям обеспечения безопасности дорожного движения </t>
  </si>
  <si>
    <t>Создание системы заблаговременно подготовленных мер реагирования на потенциальные террористические угрозы</t>
  </si>
  <si>
    <t>Муниципальная программа "Развитие и модернизация жилищно-коммунального хозяйства в 2018-2020 гг"</t>
  </si>
  <si>
    <t>Формирование современной городской среды</t>
  </si>
  <si>
    <t xml:space="preserve">Исполнение </t>
  </si>
  <si>
    <t>010 2 01 29999 13 0000 151</t>
  </si>
  <si>
    <t>Муниципальная программа «Развитие улично-дорожной сети рабочего поселка (пгт) Экимчан на 2018-2020 гг»</t>
  </si>
  <si>
    <t>Муниципальная программа «Об энергосбережении и повышении энергитической эффективности в пгт Экимчан на 2018-2020 гг»</t>
  </si>
  <si>
    <t>Муниципальная программа "Об энергосбережении и повышении энергитической эффективности в пгт Экимчан на 2018-2020гг"</t>
  </si>
  <si>
    <t>Модернизация коммунальной инфраструктуры</t>
  </si>
  <si>
    <t>01048880010620</t>
  </si>
  <si>
    <t>05020510287400</t>
  </si>
  <si>
    <t>05020510287400244</t>
  </si>
  <si>
    <t>340</t>
  </si>
  <si>
    <t>платежное поручение 205 от 10.05.2018</t>
  </si>
  <si>
    <t>Перечисление в подотчет на организацию мероприятия посвященного празднованию Дня Победы</t>
  </si>
  <si>
    <t>Воробьева Алена Александровна</t>
  </si>
  <si>
    <t>Софинансирование из областного бюджета на мероприятия по модернизации жилищно-коммунального хозяйства</t>
  </si>
  <si>
    <t>101 02020 01 0000 110</t>
  </si>
  <si>
    <t>101 02030 01 0000 110</t>
  </si>
  <si>
    <t>платежное поручение 333 от 19.07.2018</t>
  </si>
  <si>
    <t>Пречисление в подотчет для оказания помощи совету ветеранов в чествовании юбиляров послка</t>
  </si>
  <si>
    <t>Климова Лариса Анатольевна</t>
  </si>
  <si>
    <t>рублей</t>
  </si>
  <si>
    <t>платежное поручение 485 от 26.09.2018</t>
  </si>
  <si>
    <t>Пречисление в подотчет для оказания помощи совету ветеранов в проведении дня пожилого человека и женсовету в приобретении материалов для ремонта помещения</t>
  </si>
  <si>
    <t>Задолженность на отчетную дату
ДТ             КТ</t>
  </si>
  <si>
    <t xml:space="preserve">Доходы бюджета рабочего поселка (пгт) Экимчан по кодам классификации доходов бюджетов  за  2018 год </t>
  </si>
  <si>
    <t>Отчет об исполнении  бюджета рабочего поселка (пгт) Экимчан по кодам классификации доходов бюджетов                                            за 2018 год</t>
  </si>
  <si>
    <t>Исполнение за 2017 год</t>
  </si>
  <si>
    <t>Исполнение за 2018 год</t>
  </si>
  <si>
    <t xml:space="preserve">Отчет об исполнении бюджета рабочего поселка (пгт) Экимчан по кодам классификации доходов бюджета за  2017 год и  2018 год </t>
  </si>
  <si>
    <t>Доходы бюджета рабочего поселка (пгт) Экимчан по кодам видов доходов, подвидов доходов, классификации операций сектора государственного управления, относящихся к доходам бюджета, за  2018 год</t>
  </si>
  <si>
    <t>Отчет об исполнении бюджета Администрации рабочего поселка (поселка городского типа) Экимчан   по кодам видов доходов, подвидов доходов, классификации операций сектора государственного управления, относящихся к доходам бюджета, за  2018 год</t>
  </si>
  <si>
    <t xml:space="preserve">Расходы бюджета рабочего поселка (пгт) Экимчан по ведомственной структуре расходов бюджета рабочего поселка (пгт) Экимчан за  2018 год </t>
  </si>
  <si>
    <t xml:space="preserve">Отчет по исполнению расходов бюджета рабочего поселка (пгт) Экимчан по ведомственной структуре расходов бюджета рабочего поселка (пгт) Экимчан за 2018 год </t>
  </si>
  <si>
    <t xml:space="preserve">Отчет по исполнению расходов бюджета рабочего поселка (пгт) Экимчан по программным и непрограммым  мероприятиям бюджета рабочего поселка (пгт) Экимчан за 2018 год </t>
  </si>
  <si>
    <t xml:space="preserve">Отчет по исполнению по ведомственной структуре расходов бюджета рабочего поселка (пгт) Экимчан за  2017 и  2018 годы </t>
  </si>
  <si>
    <t>Исполнение за  2017 год</t>
  </si>
  <si>
    <t>Исполнение за  2018 год</t>
  </si>
  <si>
    <t xml:space="preserve">Расходы бюджета рабочего поселка (пгт) Экимчан по разделам и подразделам классификации расходов бюджета рабочего поселка (пгт) Экимчан за  2018 год </t>
  </si>
  <si>
    <t xml:space="preserve">Информация об исполнении бюджета рабочего поселка (пгт) Экимчан по разделам, подразделам, целевым статьям (государственным (муниципальным) программам и непрограмным направлениям деятельности), видам расходов классификации расходов за  2018 год </t>
  </si>
  <si>
    <t xml:space="preserve">Отчет об исполнении бюджета рабочего поселка (пгт) Экимчан по разделам, подразделам классификации расходов за 2017 и 2018 года </t>
  </si>
  <si>
    <t xml:space="preserve">Источники внутреннего финансирования дефицита бюджета рабочего поселка (пгт) Экимчан по кодам классификации источников финансирования дефицита  бюджета рабочего поселка (пгт) Экимчан за  2018 год </t>
  </si>
  <si>
    <t xml:space="preserve">Источники внутреннего финансирования дефицита бюджета рабочего поселка (пгт) Экимчан по группам, подгруппам, статьям, видам источников финансирования дефицитов бюджетов классификации операций сектора государственного управления, относящихся к  источникам финансирования дефицитов бюджетов, за  2018 год </t>
  </si>
  <si>
    <t xml:space="preserve"> 2017 год</t>
  </si>
  <si>
    <t xml:space="preserve"> 2018 год</t>
  </si>
  <si>
    <t xml:space="preserve">Отчет об источниках внутреннего финансирования дефицита бюджета рабочего поселка (пгт) Экимчан по кодам классификации источников финансирования дефицита  бюджета рабочего поселка (пгт) Экимчан за 2017 и 2018 года </t>
  </si>
  <si>
    <t>Сведения по исполнению муниципальных целевых программ рабочего поселка (пгт) Экичан за 2018 год</t>
  </si>
  <si>
    <t>Более медленные, чем планировалось теипы реализации муниципальной программы</t>
  </si>
  <si>
    <t xml:space="preserve">                                 Межбюджетные  трансферты, получаемые из других бюджетов за 2018 год</t>
  </si>
  <si>
    <t>за  2018 год</t>
  </si>
  <si>
    <t>платежное поручение 653 от 11.12.2018</t>
  </si>
  <si>
    <t>Пречисление в подотчет для оказания помощи совету ветеранов в приобретении подарков для юбиляров</t>
  </si>
  <si>
    <t>Объем межбюджетных трансфертов, предоставляемых из бюджета рабочего поселка (пгт) Экимчан на осуществление части полномочий по решению вопросов местного значения в соответствии с заключенными соглашениями за  2018 год</t>
  </si>
  <si>
    <t>АДМИНИСТРАЦИИ РАБОЧЕГО ПОСЕЛКА (ПГТ) ЭКИМЧАН ЗА 2018 ГОД</t>
  </si>
  <si>
    <t>к Решению № 44/103 от 26.03..2019 "Об утверждении годового отчета об исполнении бюджета рабочего поселка (поселка городского типа) Экимчан</t>
  </si>
  <si>
    <t xml:space="preserve">Приложение № 2 к Решению № 44/103 от 26.03..2019 "Об утверждении годового отчета об исполнении бюджета рабочего поселка (поселка городского типа) Экимчан                                                                                                                        </t>
  </si>
  <si>
    <t xml:space="preserve">Решению № 44/103 от 26.03..2019 "Об утверждении годового отчета об исполнении бюджета рабочего поселка (поселка городского </t>
  </si>
  <si>
    <t xml:space="preserve">Приложение № 7
Решению № 44/103 от 26.03..2019 "Об утверждении годового отчета об исполнении бюджета рабочего поселка (поселка городского </t>
  </si>
  <si>
    <t xml:space="preserve">Приложение № 8                                       
к Решению № 44/103 от 26.03..2019 "Об утверждении годового отчета об исполнении бюджета рабочего поселка (поселка городского </t>
  </si>
  <si>
    <t xml:space="preserve">Приложение № 9 к  Решению № 44/103 от 26.03..2019 "Об утверждении годового отчета об исполнении бюджета рабочего поселка (поселка городского                              
</t>
  </si>
  <si>
    <t xml:space="preserve">Приложение № 10      Решению № 44/103 от 26.03..2019 "Об утверждении годового отчета об исполнении бюджета рабочего поселка (поселка городского                                
</t>
  </si>
  <si>
    <t xml:space="preserve">Приложение № 11     Решению № 44/103 от 26.03..2019 "Об утверждении годового отчета об исполнении бюджета рабочего поселка (поселка городского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</si>
</sst>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0;[Red]\-00;&quot;&quot;"/>
    <numFmt numFmtId="166" formatCode="000;[Red]\-000;&quot;&quot;"/>
    <numFmt numFmtId="167" formatCode="#,##0;[Red]\-#,##0;&quot; &quot;"/>
    <numFmt numFmtId="168" formatCode="#,##0.00_ ;[Red]\-#,##0.00\ "/>
    <numFmt numFmtId="169" formatCode="#,##0.0"/>
    <numFmt numFmtId="170" formatCode="00000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4" fillId="0" borderId="0"/>
  </cellStyleXfs>
  <cellXfs count="526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3" fillId="2" borderId="0" xfId="0" applyFont="1" applyFill="1"/>
    <xf numFmtId="49" fontId="3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3" fillId="2" borderId="0" xfId="0" applyNumberFormat="1" applyFont="1" applyFill="1"/>
    <xf numFmtId="49" fontId="5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0" fontId="6" fillId="0" borderId="0" xfId="0" applyFont="1"/>
    <xf numFmtId="49" fontId="10" fillId="0" borderId="1" xfId="0" applyNumberFormat="1" applyFont="1" applyBorder="1"/>
    <xf numFmtId="0" fontId="14" fillId="0" borderId="0" xfId="0" applyFont="1"/>
    <xf numFmtId="0" fontId="12" fillId="0" borderId="5" xfId="0" applyFont="1" applyBorder="1" applyAlignment="1"/>
    <xf numFmtId="0" fontId="12" fillId="0" borderId="5" xfId="0" applyFont="1" applyBorder="1" applyAlignment="1">
      <alignment horizontal="right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0" xfId="0" applyFont="1"/>
    <xf numFmtId="0" fontId="12" fillId="0" borderId="0" xfId="0" applyFont="1" applyBorder="1" applyAlignment="1"/>
    <xf numFmtId="49" fontId="10" fillId="0" borderId="0" xfId="0" applyNumberFormat="1" applyFont="1"/>
    <xf numFmtId="2" fontId="10" fillId="0" borderId="0" xfId="0" applyNumberFormat="1" applyFont="1"/>
    <xf numFmtId="0" fontId="10" fillId="0" borderId="1" xfId="0" applyNumberFormat="1" applyFont="1" applyBorder="1" applyAlignment="1">
      <alignment wrapText="1"/>
    </xf>
    <xf numFmtId="0" fontId="10" fillId="0" borderId="0" xfId="0" applyFont="1"/>
    <xf numFmtId="0" fontId="16" fillId="0" borderId="0" xfId="0" applyFont="1"/>
    <xf numFmtId="49" fontId="10" fillId="0" borderId="1" xfId="0" applyNumberFormat="1" applyFont="1" applyBorder="1" applyAlignment="1">
      <alignment wrapText="1"/>
    </xf>
    <xf numFmtId="0" fontId="10" fillId="0" borderId="1" xfId="0" applyFont="1" applyBorder="1" applyAlignment="1"/>
    <xf numFmtId="0" fontId="17" fillId="0" borderId="0" xfId="3" applyFont="1" applyFill="1"/>
    <xf numFmtId="0" fontId="17" fillId="0" borderId="0" xfId="3" applyFont="1" applyFill="1" applyAlignment="1">
      <alignment vertical="center"/>
    </xf>
    <xf numFmtId="0" fontId="10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3" applyNumberFormat="1" applyFont="1" applyFill="1" applyBorder="1" applyAlignment="1" applyProtection="1">
      <alignment horizontal="center"/>
      <protection hidden="1"/>
    </xf>
    <xf numFmtId="165" fontId="10" fillId="0" borderId="1" xfId="3" applyNumberFormat="1" applyFont="1" applyFill="1" applyBorder="1" applyAlignment="1" applyProtection="1">
      <alignment horizontal="center" vertical="center"/>
      <protection hidden="1"/>
    </xf>
    <xf numFmtId="166" fontId="10" fillId="0" borderId="1" xfId="3" applyNumberFormat="1" applyFont="1" applyFill="1" applyBorder="1" applyAlignment="1" applyProtection="1">
      <alignment wrapText="1"/>
      <protection hidden="1"/>
    </xf>
    <xf numFmtId="165" fontId="20" fillId="0" borderId="1" xfId="3" applyNumberFormat="1" applyFont="1" applyFill="1" applyBorder="1" applyAlignment="1" applyProtection="1">
      <alignment horizontal="center" vertical="center"/>
      <protection hidden="1"/>
    </xf>
    <xf numFmtId="166" fontId="20" fillId="0" borderId="1" xfId="3" applyNumberFormat="1" applyFont="1" applyFill="1" applyBorder="1" applyAlignment="1" applyProtection="1">
      <alignment wrapText="1"/>
      <protection hidden="1"/>
    </xf>
    <xf numFmtId="167" fontId="17" fillId="0" borderId="0" xfId="3" applyNumberFormat="1" applyFont="1" applyFill="1"/>
    <xf numFmtId="49" fontId="10" fillId="0" borderId="1" xfId="3" applyNumberFormat="1" applyFont="1" applyFill="1" applyBorder="1" applyAlignment="1" applyProtection="1">
      <alignment horizontal="center" vertical="center"/>
      <protection hidden="1"/>
    </xf>
    <xf numFmtId="165" fontId="10" fillId="0" borderId="1" xfId="3" applyNumberFormat="1" applyFont="1" applyFill="1" applyBorder="1" applyAlignment="1" applyProtection="1">
      <alignment horizontal="left" vertical="center"/>
      <protection hidden="1"/>
    </xf>
    <xf numFmtId="0" fontId="3" fillId="0" borderId="15" xfId="0" applyFont="1" applyBorder="1" applyAlignment="1"/>
    <xf numFmtId="0" fontId="10" fillId="0" borderId="1" xfId="3" applyNumberFormat="1" applyFont="1" applyFill="1" applyBorder="1" applyAlignment="1" applyProtection="1">
      <protection hidden="1"/>
    </xf>
    <xf numFmtId="4" fontId="6" fillId="0" borderId="0" xfId="3" applyNumberFormat="1" applyFont="1" applyFill="1" applyAlignment="1">
      <alignment horizontal="right"/>
    </xf>
    <xf numFmtId="0" fontId="19" fillId="0" borderId="0" xfId="3" applyFont="1" applyFill="1" applyAlignment="1" applyProtection="1">
      <protection hidden="1"/>
    </xf>
    <xf numFmtId="4" fontId="6" fillId="0" borderId="0" xfId="3" applyNumberFormat="1" applyFont="1" applyFill="1" applyAlignment="1" applyProtection="1">
      <alignment horizontal="right"/>
      <protection hidden="1"/>
    </xf>
    <xf numFmtId="0" fontId="17" fillId="0" borderId="0" xfId="3" applyFont="1" applyFill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7" fillId="0" borderId="0" xfId="4" applyFont="1" applyFill="1"/>
    <xf numFmtId="0" fontId="0" fillId="0" borderId="0" xfId="0" applyFill="1"/>
    <xf numFmtId="0" fontId="17" fillId="0" borderId="0" xfId="4" applyFill="1"/>
    <xf numFmtId="0" fontId="17" fillId="0" borderId="0" xfId="4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4" applyFill="1" applyAlignment="1">
      <alignment vertical="center"/>
    </xf>
    <xf numFmtId="0" fontId="10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4" applyNumberFormat="1" applyFont="1" applyFill="1" applyBorder="1" applyAlignment="1" applyProtection="1">
      <alignment horizontal="center"/>
      <protection hidden="1"/>
    </xf>
    <xf numFmtId="0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167" fontId="0" fillId="0" borderId="0" xfId="0" applyNumberFormat="1" applyFill="1"/>
    <xf numFmtId="0" fontId="21" fillId="0" borderId="0" xfId="0" applyFont="1" applyFill="1"/>
    <xf numFmtId="0" fontId="10" fillId="0" borderId="1" xfId="4" applyFont="1" applyFill="1" applyBorder="1" applyAlignment="1"/>
    <xf numFmtId="4" fontId="6" fillId="0" borderId="0" xfId="3" applyNumberFormat="1" applyFont="1" applyFill="1"/>
    <xf numFmtId="168" fontId="17" fillId="0" borderId="0" xfId="4" applyNumberFormat="1" applyFont="1" applyFill="1" applyAlignment="1">
      <alignment horizontal="center"/>
    </xf>
    <xf numFmtId="0" fontId="17" fillId="0" borderId="0" xfId="4" applyFont="1" applyFill="1" applyAlignment="1">
      <alignment horizontal="center"/>
    </xf>
    <xf numFmtId="0" fontId="9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22" fillId="0" borderId="0" xfId="5" applyNumberFormat="1" applyFont="1" applyFill="1" applyAlignment="1" applyProtection="1">
      <alignment wrapText="1"/>
      <protection hidden="1"/>
    </xf>
    <xf numFmtId="0" fontId="6" fillId="0" borderId="0" xfId="5" applyNumberFormat="1" applyFont="1" applyFill="1" applyAlignment="1" applyProtection="1">
      <alignment vertical="center" wrapText="1"/>
      <protection hidden="1"/>
    </xf>
    <xf numFmtId="0" fontId="3" fillId="0" borderId="0" xfId="0" applyFont="1"/>
    <xf numFmtId="0" fontId="0" fillId="0" borderId="0" xfId="0" applyProtection="1"/>
    <xf numFmtId="0" fontId="10" fillId="0" borderId="1" xfId="0" applyFont="1" applyBorder="1" applyAlignment="1">
      <alignment horizontal="center" vertical="top" wrapText="1"/>
    </xf>
    <xf numFmtId="0" fontId="24" fillId="0" borderId="1" xfId="0" applyFont="1" applyBorder="1" applyAlignment="1" applyProtection="1">
      <alignment horizontal="center" vertical="top" wrapText="1"/>
    </xf>
    <xf numFmtId="0" fontId="25" fillId="0" borderId="0" xfId="0" applyFont="1" applyAlignment="1" applyProtection="1"/>
    <xf numFmtId="0" fontId="24" fillId="0" borderId="1" xfId="0" applyNumberFormat="1" applyFont="1" applyBorder="1" applyAlignment="1" applyProtection="1">
      <alignment horizontal="center" vertical="top" wrapText="1"/>
    </xf>
    <xf numFmtId="0" fontId="25" fillId="0" borderId="0" xfId="0" applyFont="1" applyProtection="1"/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Fill="1" applyProtection="1"/>
    <xf numFmtId="0" fontId="25" fillId="0" borderId="0" xfId="0" applyNumberFormat="1" applyFont="1" applyFill="1" applyAlignment="1" applyProtection="1">
      <alignment vertical="top" wrapText="1"/>
    </xf>
    <xf numFmtId="0" fontId="3" fillId="0" borderId="0" xfId="0" applyNumberFormat="1" applyFont="1" applyFill="1" applyAlignment="1" applyProtection="1">
      <alignment vertical="top" wrapText="1"/>
    </xf>
    <xf numFmtId="0" fontId="24" fillId="0" borderId="1" xfId="0" applyFont="1" applyFill="1" applyBorder="1" applyAlignment="1" applyProtection="1">
      <alignment horizontal="center" vertical="top" wrapText="1"/>
    </xf>
    <xf numFmtId="0" fontId="10" fillId="0" borderId="1" xfId="0" applyFont="1" applyBorder="1"/>
    <xf numFmtId="49" fontId="7" fillId="0" borderId="0" xfId="0" applyNumberFormat="1" applyFont="1" applyAlignment="1"/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justify" vertical="top" wrapText="1"/>
    </xf>
    <xf numFmtId="49" fontId="10" fillId="0" borderId="1" xfId="0" applyNumberFormat="1" applyFont="1" applyFill="1" applyBorder="1"/>
    <xf numFmtId="49" fontId="6" fillId="0" borderId="4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7" fillId="0" borderId="1" xfId="0" applyFont="1" applyBorder="1"/>
    <xf numFmtId="0" fontId="6" fillId="0" borderId="0" xfId="0" applyNumberFormat="1" applyFont="1" applyFill="1" applyAlignment="1" applyProtection="1">
      <alignment vertical="top" wrapText="1"/>
    </xf>
    <xf numFmtId="0" fontId="6" fillId="0" borderId="0" xfId="0" applyFont="1" applyFill="1" applyAlignment="1"/>
    <xf numFmtId="0" fontId="6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3" fillId="0" borderId="0" xfId="6"/>
    <xf numFmtId="0" fontId="16" fillId="0" borderId="0" xfId="6" applyFont="1"/>
    <xf numFmtId="0" fontId="7" fillId="0" borderId="1" xfId="6" applyFont="1" applyBorder="1"/>
    <xf numFmtId="49" fontId="10" fillId="0" borderId="1" xfId="6" applyNumberFormat="1" applyFont="1" applyBorder="1" applyAlignment="1">
      <alignment wrapText="1"/>
    </xf>
    <xf numFmtId="0" fontId="10" fillId="0" borderId="1" xfId="6" applyFont="1" applyBorder="1"/>
    <xf numFmtId="0" fontId="6" fillId="0" borderId="0" xfId="6" applyFont="1" applyAlignment="1">
      <alignment wrapText="1"/>
    </xf>
    <xf numFmtId="0" fontId="2" fillId="0" borderId="0" xfId="7"/>
    <xf numFmtId="0" fontId="27" fillId="0" borderId="0" xfId="7" applyFont="1"/>
    <xf numFmtId="4" fontId="27" fillId="0" borderId="0" xfId="7" applyNumberFormat="1" applyFont="1" applyBorder="1"/>
    <xf numFmtId="4" fontId="27" fillId="0" borderId="0" xfId="7" applyNumberFormat="1" applyFont="1" applyBorder="1" applyAlignment="1">
      <alignment horizontal="center"/>
    </xf>
    <xf numFmtId="0" fontId="27" fillId="0" borderId="0" xfId="7" applyFont="1" applyBorder="1" applyAlignment="1">
      <alignment horizontal="center"/>
    </xf>
    <xf numFmtId="49" fontId="27" fillId="0" borderId="0" xfId="7" applyNumberFormat="1" applyFont="1" applyBorder="1" applyAlignment="1">
      <alignment horizontal="center"/>
    </xf>
    <xf numFmtId="0" fontId="27" fillId="0" borderId="0" xfId="7" applyFont="1" applyBorder="1"/>
    <xf numFmtId="4" fontId="28" fillId="0" borderId="1" xfId="7" applyNumberFormat="1" applyFont="1" applyBorder="1" applyAlignment="1">
      <alignment horizontal="center"/>
    </xf>
    <xf numFmtId="0" fontId="2" fillId="0" borderId="0" xfId="7" applyAlignment="1">
      <alignment wrapText="1"/>
    </xf>
    <xf numFmtId="4" fontId="27" fillId="0" borderId="1" xfId="7" applyNumberFormat="1" applyFont="1" applyBorder="1" applyAlignment="1">
      <alignment horizontal="center" wrapText="1"/>
    </xf>
    <xf numFmtId="0" fontId="27" fillId="0" borderId="1" xfId="7" applyFont="1" applyBorder="1" applyAlignment="1">
      <alignment horizontal="center" wrapText="1"/>
    </xf>
    <xf numFmtId="49" fontId="27" fillId="0" borderId="1" xfId="7" applyNumberFormat="1" applyFont="1" applyBorder="1" applyAlignment="1">
      <alignment horizontal="center" wrapText="1"/>
    </xf>
    <xf numFmtId="0" fontId="27" fillId="0" borderId="1" xfId="7" applyFont="1" applyBorder="1" applyAlignment="1">
      <alignment wrapText="1"/>
    </xf>
    <xf numFmtId="0" fontId="25" fillId="0" borderId="1" xfId="0" applyFont="1" applyBorder="1" applyAlignment="1" applyProtection="1">
      <alignment horizontal="center" vertical="top" wrapText="1"/>
    </xf>
    <xf numFmtId="0" fontId="25" fillId="0" borderId="1" xfId="0" applyNumberFormat="1" applyFont="1" applyBorder="1" applyAlignment="1" applyProtection="1">
      <alignment horizontal="center" vertical="top" wrapText="1"/>
    </xf>
    <xf numFmtId="0" fontId="12" fillId="0" borderId="0" xfId="0" applyNumberFormat="1" applyFont="1"/>
    <xf numFmtId="49" fontId="12" fillId="0" borderId="0" xfId="0" applyNumberFormat="1" applyFont="1"/>
    <xf numFmtId="2" fontId="12" fillId="0" borderId="0" xfId="0" applyNumberFormat="1" applyFont="1"/>
    <xf numFmtId="0" fontId="12" fillId="0" borderId="0" xfId="0" applyNumberFormat="1" applyFont="1" applyAlignment="1">
      <alignment wrapText="1"/>
    </xf>
    <xf numFmtId="0" fontId="12" fillId="0" borderId="0" xfId="0" applyNumberFormat="1" applyFont="1" applyAlignment="1">
      <alignment horizontal="right"/>
    </xf>
    <xf numFmtId="0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wrapText="1"/>
    </xf>
    <xf numFmtId="0" fontId="12" fillId="0" borderId="17" xfId="0" applyFont="1" applyBorder="1" applyAlignment="1">
      <alignment vertical="top" wrapText="1"/>
    </xf>
    <xf numFmtId="0" fontId="27" fillId="0" borderId="0" xfId="7" applyFont="1" applyAlignment="1">
      <alignment horizontal="right"/>
    </xf>
    <xf numFmtId="169" fontId="7" fillId="0" borderId="4" xfId="0" applyNumberFormat="1" applyFont="1" applyFill="1" applyBorder="1" applyAlignment="1">
      <alignment horizontal="right"/>
    </xf>
    <xf numFmtId="169" fontId="10" fillId="0" borderId="1" xfId="0" applyNumberFormat="1" applyFont="1" applyBorder="1"/>
    <xf numFmtId="169" fontId="7" fillId="0" borderId="1" xfId="0" applyNumberFormat="1" applyFont="1" applyBorder="1"/>
    <xf numFmtId="169" fontId="7" fillId="0" borderId="1" xfId="0" applyNumberFormat="1" applyFont="1" applyFill="1" applyBorder="1"/>
    <xf numFmtId="169" fontId="10" fillId="0" borderId="1" xfId="4" applyNumberFormat="1" applyFont="1" applyFill="1" applyBorder="1" applyAlignment="1" applyProtection="1">
      <alignment horizontal="right"/>
      <protection hidden="1"/>
    </xf>
    <xf numFmtId="169" fontId="20" fillId="0" borderId="1" xfId="4" applyNumberFormat="1" applyFont="1" applyFill="1" applyBorder="1" applyAlignment="1" applyProtection="1">
      <alignment horizontal="right"/>
      <protection hidden="1"/>
    </xf>
    <xf numFmtId="169" fontId="12" fillId="0" borderId="3" xfId="0" applyNumberFormat="1" applyFont="1" applyBorder="1" applyAlignment="1">
      <alignment horizontal="center" vertical="top" wrapText="1"/>
    </xf>
    <xf numFmtId="169" fontId="12" fillId="0" borderId="18" xfId="0" applyNumberFormat="1" applyFont="1" applyBorder="1" applyAlignment="1">
      <alignment horizontal="center" vertical="top" wrapText="1"/>
    </xf>
    <xf numFmtId="169" fontId="12" fillId="0" borderId="11" xfId="0" applyNumberFormat="1" applyFont="1" applyBorder="1" applyAlignment="1">
      <alignment horizontal="center" vertical="top" wrapText="1"/>
    </xf>
    <xf numFmtId="169" fontId="12" fillId="0" borderId="2" xfId="0" applyNumberFormat="1" applyFont="1" applyBorder="1" applyAlignment="1">
      <alignment horizontal="center" vertical="top" wrapText="1"/>
    </xf>
    <xf numFmtId="169" fontId="12" fillId="0" borderId="10" xfId="0" applyNumberFormat="1" applyFont="1" applyBorder="1" applyAlignment="1">
      <alignment horizontal="center" vertical="top" wrapText="1"/>
    </xf>
    <xf numFmtId="169" fontId="27" fillId="0" borderId="1" xfId="7" applyNumberFormat="1" applyFont="1" applyBorder="1" applyAlignment="1">
      <alignment horizontal="center" wrapText="1"/>
    </xf>
    <xf numFmtId="169" fontId="27" fillId="0" borderId="1" xfId="7" applyNumberFormat="1" applyFont="1" applyBorder="1" applyAlignment="1">
      <alignment wrapText="1"/>
    </xf>
    <xf numFmtId="169" fontId="28" fillId="0" borderId="1" xfId="7" applyNumberFormat="1" applyFont="1" applyBorder="1" applyAlignment="1">
      <alignment horizontal="center"/>
    </xf>
    <xf numFmtId="169" fontId="28" fillId="0" borderId="1" xfId="7" applyNumberFormat="1" applyFont="1" applyBorder="1"/>
    <xf numFmtId="0" fontId="0" fillId="0" borderId="12" xfId="0" applyBorder="1" applyAlignment="1"/>
    <xf numFmtId="0" fontId="8" fillId="0" borderId="14" xfId="0" applyFont="1" applyBorder="1" applyAlignment="1">
      <alignment horizontal="left" vertical="top" wrapText="1"/>
    </xf>
    <xf numFmtId="49" fontId="9" fillId="0" borderId="1" xfId="6" applyNumberFormat="1" applyFont="1" applyFill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49" fontId="8" fillId="0" borderId="1" xfId="6" applyNumberFormat="1" applyFont="1" applyFill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9" fillId="0" borderId="14" xfId="0" applyFont="1" applyBorder="1" applyAlignment="1">
      <alignment horizontal="left" vertical="top" wrapText="1"/>
    </xf>
    <xf numFmtId="0" fontId="8" fillId="0" borderId="14" xfId="0" applyNumberFormat="1" applyFont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3" applyNumberFormat="1" applyFont="1" applyFill="1" applyBorder="1" applyAlignment="1" applyProtection="1">
      <alignment horizontal="left" vertical="top"/>
      <protection hidden="1"/>
    </xf>
    <xf numFmtId="49" fontId="10" fillId="0" borderId="0" xfId="6" applyNumberFormat="1" applyFont="1"/>
    <xf numFmtId="2" fontId="6" fillId="0" borderId="0" xfId="6" applyNumberFormat="1" applyFont="1" applyAlignment="1">
      <alignment horizontal="right"/>
    </xf>
    <xf numFmtId="49" fontId="6" fillId="0" borderId="4" xfId="6" applyNumberFormat="1" applyFont="1" applyFill="1" applyBorder="1" applyAlignment="1">
      <alignment horizontal="center"/>
    </xf>
    <xf numFmtId="0" fontId="6" fillId="0" borderId="1" xfId="6" applyFont="1" applyBorder="1" applyAlignment="1">
      <alignment horizontal="center" wrapText="1"/>
    </xf>
    <xf numFmtId="166" fontId="7" fillId="0" borderId="1" xfId="3" applyNumberFormat="1" applyFont="1" applyFill="1" applyBorder="1" applyAlignment="1" applyProtection="1">
      <alignment horizontal="left" vertical="top" wrapText="1"/>
      <protection hidden="1"/>
    </xf>
    <xf numFmtId="166" fontId="10" fillId="0" borderId="1" xfId="3" applyNumberFormat="1" applyFont="1" applyFill="1" applyBorder="1" applyAlignment="1" applyProtection="1">
      <alignment horizontal="left" vertical="top" wrapText="1"/>
      <protection hidden="1"/>
    </xf>
    <xf numFmtId="166" fontId="7" fillId="0" borderId="1" xfId="4" applyNumberFormat="1" applyFont="1" applyFill="1" applyBorder="1" applyAlignment="1" applyProtection="1">
      <alignment horizontal="left" vertical="top" wrapText="1"/>
      <protection hidden="1"/>
    </xf>
    <xf numFmtId="0" fontId="10" fillId="0" borderId="1" xfId="0" applyFont="1" applyBorder="1" applyAlignment="1">
      <alignment horizontal="center" vertical="top" wrapText="1"/>
    </xf>
    <xf numFmtId="49" fontId="10" fillId="0" borderId="4" xfId="6" applyNumberFormat="1" applyFont="1" applyBorder="1" applyAlignment="1">
      <alignment horizontal="center" vertical="top" wrapText="1"/>
    </xf>
    <xf numFmtId="0" fontId="10" fillId="0" borderId="0" xfId="6" applyFont="1" applyAlignment="1">
      <alignment wrapText="1"/>
    </xf>
    <xf numFmtId="2" fontId="10" fillId="0" borderId="0" xfId="6" applyNumberFormat="1" applyFont="1"/>
    <xf numFmtId="0" fontId="26" fillId="0" borderId="0" xfId="8" applyFont="1"/>
    <xf numFmtId="169" fontId="7" fillId="0" borderId="1" xfId="6" applyNumberFormat="1" applyFont="1" applyBorder="1" applyAlignment="1">
      <alignment wrapText="1"/>
    </xf>
    <xf numFmtId="169" fontId="7" fillId="0" borderId="1" xfId="6" applyNumberFormat="1" applyFont="1" applyBorder="1" applyAlignment="1">
      <alignment horizontal="right" wrapText="1"/>
    </xf>
    <xf numFmtId="169" fontId="7" fillId="0" borderId="1" xfId="6" applyNumberFormat="1" applyFont="1" applyBorder="1" applyAlignment="1">
      <alignment horizontal="right"/>
    </xf>
    <xf numFmtId="169" fontId="10" fillId="0" borderId="1" xfId="6" applyNumberFormat="1" applyFont="1" applyBorder="1" applyAlignment="1">
      <alignment horizontal="right" wrapText="1"/>
    </xf>
    <xf numFmtId="169" fontId="10" fillId="0" borderId="1" xfId="6" applyNumberFormat="1" applyFont="1" applyBorder="1" applyAlignment="1">
      <alignment horizontal="right"/>
    </xf>
    <xf numFmtId="49" fontId="10" fillId="0" borderId="1" xfId="6" applyNumberFormat="1" applyFont="1" applyFill="1" applyBorder="1"/>
    <xf numFmtId="0" fontId="10" fillId="0" borderId="1" xfId="6" applyNumberFormat="1" applyFont="1" applyBorder="1" applyAlignment="1">
      <alignment wrapText="1"/>
    </xf>
    <xf numFmtId="169" fontId="7" fillId="0" borderId="1" xfId="6" applyNumberFormat="1" applyFont="1" applyFill="1" applyBorder="1" applyAlignment="1">
      <alignment horizontal="right"/>
    </xf>
    <xf numFmtId="49" fontId="7" fillId="0" borderId="1" xfId="6" applyNumberFormat="1" applyFont="1" applyFill="1" applyBorder="1" applyAlignment="1">
      <alignment wrapText="1"/>
    </xf>
    <xf numFmtId="49" fontId="7" fillId="0" borderId="1" xfId="6" applyNumberFormat="1" applyFont="1" applyFill="1" applyBorder="1"/>
    <xf numFmtId="49" fontId="10" fillId="0" borderId="1" xfId="8" applyNumberFormat="1" applyFont="1" applyBorder="1" applyAlignment="1">
      <alignment wrapText="1"/>
    </xf>
    <xf numFmtId="49" fontId="10" fillId="0" borderId="1" xfId="8" applyNumberFormat="1" applyFont="1" applyFill="1" applyBorder="1" applyAlignment="1">
      <alignment wrapText="1"/>
    </xf>
    <xf numFmtId="49" fontId="7" fillId="0" borderId="1" xfId="8" applyNumberFormat="1" applyFont="1" applyBorder="1" applyAlignment="1">
      <alignment wrapText="1"/>
    </xf>
    <xf numFmtId="49" fontId="7" fillId="0" borderId="1" xfId="6" applyNumberFormat="1" applyFont="1" applyBorder="1" applyAlignment="1">
      <alignment wrapText="1"/>
    </xf>
    <xf numFmtId="169" fontId="7" fillId="0" borderId="4" xfId="6" applyNumberFormat="1" applyFont="1" applyFill="1" applyBorder="1" applyAlignment="1">
      <alignment horizontal="right"/>
    </xf>
    <xf numFmtId="0" fontId="6" fillId="0" borderId="1" xfId="6" applyFont="1" applyBorder="1" applyAlignment="1">
      <alignment wrapText="1"/>
    </xf>
    <xf numFmtId="49" fontId="3" fillId="0" borderId="0" xfId="6" applyNumberFormat="1"/>
    <xf numFmtId="0" fontId="7" fillId="0" borderId="0" xfId="6" applyFont="1" applyAlignment="1">
      <alignment wrapText="1"/>
    </xf>
    <xf numFmtId="0" fontId="6" fillId="0" borderId="0" xfId="6" applyFont="1" applyAlignment="1">
      <alignment horizontal="justify" vertical="top" wrapText="1"/>
    </xf>
    <xf numFmtId="49" fontId="7" fillId="0" borderId="0" xfId="6" applyNumberFormat="1" applyFont="1" applyAlignment="1"/>
    <xf numFmtId="0" fontId="6" fillId="0" borderId="0" xfId="6" applyFont="1" applyAlignment="1">
      <alignment vertical="top" wrapText="1"/>
    </xf>
    <xf numFmtId="0" fontId="1" fillId="0" borderId="0" xfId="8"/>
    <xf numFmtId="169" fontId="10" fillId="0" borderId="0" xfId="6" applyNumberFormat="1" applyFont="1" applyBorder="1" applyAlignment="1">
      <alignment wrapText="1"/>
    </xf>
    <xf numFmtId="164" fontId="10" fillId="0" borderId="0" xfId="6" applyNumberFormat="1" applyFont="1" applyBorder="1" applyAlignment="1">
      <alignment horizontal="right" wrapText="1"/>
    </xf>
    <xf numFmtId="4" fontId="7" fillId="0" borderId="0" xfId="6" applyNumberFormat="1" applyFont="1" applyBorder="1" applyAlignment="1">
      <alignment horizontal="right"/>
    </xf>
    <xf numFmtId="0" fontId="7" fillId="0" borderId="0" xfId="6" applyFont="1" applyBorder="1"/>
    <xf numFmtId="0" fontId="10" fillId="0" borderId="0" xfId="6" applyFont="1" applyBorder="1"/>
    <xf numFmtId="49" fontId="8" fillId="0" borderId="13" xfId="8" applyNumberFormat="1" applyFont="1" applyBorder="1" applyAlignment="1">
      <alignment horizontal="left" vertical="top"/>
    </xf>
    <xf numFmtId="49" fontId="8" fillId="0" borderId="1" xfId="8" applyNumberFormat="1" applyFont="1" applyBorder="1" applyAlignment="1">
      <alignment horizontal="left" vertical="top"/>
    </xf>
    <xf numFmtId="0" fontId="8" fillId="0" borderId="14" xfId="8" applyFont="1" applyBorder="1" applyAlignment="1">
      <alignment horizontal="left" vertical="top" wrapText="1"/>
    </xf>
    <xf numFmtId="49" fontId="9" fillId="0" borderId="1" xfId="8" applyNumberFormat="1" applyFont="1" applyBorder="1" applyAlignment="1">
      <alignment horizontal="left" vertical="top"/>
    </xf>
    <xf numFmtId="0" fontId="9" fillId="0" borderId="14" xfId="8" applyFont="1" applyBorder="1" applyAlignment="1">
      <alignment horizontal="left" vertical="top" wrapText="1"/>
    </xf>
    <xf numFmtId="49" fontId="8" fillId="0" borderId="1" xfId="8" applyNumberFormat="1" applyFont="1" applyBorder="1" applyAlignment="1">
      <alignment horizontal="center" vertical="center"/>
    </xf>
    <xf numFmtId="49" fontId="9" fillId="0" borderId="1" xfId="8" applyNumberFormat="1" applyFont="1" applyBorder="1" applyAlignment="1">
      <alignment horizontal="center" vertical="center"/>
    </xf>
    <xf numFmtId="166" fontId="10" fillId="0" borderId="1" xfId="10" applyNumberFormat="1" applyFont="1" applyFill="1" applyBorder="1" applyAlignment="1" applyProtection="1">
      <alignment horizontal="left" vertical="top" wrapText="1"/>
      <protection hidden="1"/>
    </xf>
    <xf numFmtId="165" fontId="10" fillId="0" borderId="1" xfId="10" applyNumberFormat="1" applyFont="1" applyFill="1" applyBorder="1" applyAlignment="1" applyProtection="1">
      <alignment horizontal="left" vertical="top"/>
      <protection hidden="1"/>
    </xf>
    <xf numFmtId="166" fontId="7" fillId="0" borderId="1" xfId="10" applyNumberFormat="1" applyFont="1" applyFill="1" applyBorder="1" applyAlignment="1" applyProtection="1">
      <alignment horizontal="left" vertical="top" wrapText="1"/>
      <protection hidden="1"/>
    </xf>
    <xf numFmtId="49" fontId="7" fillId="0" borderId="1" xfId="10" applyNumberFormat="1" applyFont="1" applyFill="1" applyBorder="1" applyAlignment="1" applyProtection="1">
      <alignment horizontal="left" vertical="top"/>
      <protection hidden="1"/>
    </xf>
    <xf numFmtId="165" fontId="7" fillId="0" borderId="1" xfId="10" applyNumberFormat="1" applyFont="1" applyFill="1" applyBorder="1" applyAlignment="1" applyProtection="1">
      <alignment horizontal="left" vertical="top"/>
      <protection hidden="1"/>
    </xf>
    <xf numFmtId="166" fontId="10" fillId="0" borderId="1" xfId="9" applyNumberFormat="1" applyFont="1" applyFill="1" applyBorder="1" applyAlignment="1" applyProtection="1">
      <alignment horizontal="left" vertical="top" wrapText="1"/>
      <protection hidden="1"/>
    </xf>
    <xf numFmtId="166" fontId="7" fillId="0" borderId="1" xfId="9" applyNumberFormat="1" applyFont="1" applyFill="1" applyBorder="1" applyAlignment="1" applyProtection="1">
      <alignment horizontal="left" vertical="top" wrapText="1"/>
      <protection hidden="1"/>
    </xf>
    <xf numFmtId="169" fontId="24" fillId="0" borderId="1" xfId="8" applyNumberFormat="1" applyFont="1" applyFill="1" applyBorder="1" applyAlignment="1" applyProtection="1">
      <alignment horizontal="center" vertical="center" wrapText="1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8" applyFont="1" applyFill="1" applyBorder="1" applyAlignment="1" applyProtection="1">
      <alignment horizontal="center" vertical="center" wrapText="1"/>
    </xf>
    <xf numFmtId="49" fontId="10" fillId="0" borderId="1" xfId="8" applyNumberFormat="1" applyFont="1" applyBorder="1" applyAlignment="1">
      <alignment horizontal="center" vertical="center" wrapText="1"/>
    </xf>
    <xf numFmtId="169" fontId="24" fillId="0" borderId="1" xfId="8" applyNumberFormat="1" applyFont="1" applyBorder="1" applyAlignment="1" applyProtection="1">
      <alignment horizontal="center" vertical="top" wrapText="1"/>
    </xf>
    <xf numFmtId="0" fontId="6" fillId="0" borderId="1" xfId="8" applyFont="1" applyBorder="1" applyAlignment="1">
      <alignment horizontal="center" vertical="top" wrapText="1"/>
    </xf>
    <xf numFmtId="0" fontId="29" fillId="0" borderId="0" xfId="8" applyFont="1"/>
    <xf numFmtId="0" fontId="25" fillId="0" borderId="1" xfId="8" applyNumberFormat="1" applyFont="1" applyBorder="1" applyAlignment="1" applyProtection="1">
      <alignment horizontal="center" vertical="top" wrapText="1"/>
    </xf>
    <xf numFmtId="0" fontId="25" fillId="0" borderId="1" xfId="8" applyFont="1" applyBorder="1" applyAlignment="1" applyProtection="1">
      <alignment horizontal="center" vertical="top" wrapText="1"/>
    </xf>
    <xf numFmtId="0" fontId="24" fillId="0" borderId="1" xfId="8" applyFont="1" applyBorder="1" applyAlignment="1" applyProtection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0" fontId="24" fillId="0" borderId="1" xfId="8" applyFont="1" applyFill="1" applyBorder="1" applyAlignment="1" applyProtection="1">
      <alignment vertical="center" wrapText="1"/>
    </xf>
    <xf numFmtId="0" fontId="24" fillId="0" borderId="1" xfId="8" applyNumberFormat="1" applyFont="1" applyBorder="1" applyAlignment="1" applyProtection="1">
      <alignment horizontal="center" vertical="center" wrapText="1"/>
    </xf>
    <xf numFmtId="0" fontId="1" fillId="0" borderId="0" xfId="8" applyProtection="1"/>
    <xf numFmtId="0" fontId="12" fillId="0" borderId="1" xfId="0" applyNumberFormat="1" applyFont="1" applyBorder="1" applyAlignment="1">
      <alignment vertical="top" wrapText="1"/>
    </xf>
    <xf numFmtId="169" fontId="12" fillId="0" borderId="1" xfId="0" applyNumberFormat="1" applyFont="1" applyBorder="1" applyAlignment="1">
      <alignment vertical="top"/>
    </xf>
    <xf numFmtId="169" fontId="12" fillId="0" borderId="4" xfId="0" applyNumberFormat="1" applyFont="1" applyBorder="1" applyAlignment="1">
      <alignment vertical="top"/>
    </xf>
    <xf numFmtId="0" fontId="12" fillId="0" borderId="0" xfId="0" applyFont="1" applyBorder="1" applyAlignment="1"/>
    <xf numFmtId="0" fontId="12" fillId="0" borderId="2" xfId="0" applyFont="1" applyBorder="1" applyAlignment="1">
      <alignment vertical="top" wrapText="1"/>
    </xf>
    <xf numFmtId="169" fontId="12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10" fillId="0" borderId="1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9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/>
    </xf>
    <xf numFmtId="0" fontId="8" fillId="0" borderId="14" xfId="0" applyFont="1" applyBorder="1" applyAlignment="1">
      <alignment horizontal="justify" vertical="center" wrapText="1"/>
    </xf>
    <xf numFmtId="2" fontId="7" fillId="0" borderId="1" xfId="6" applyNumberFormat="1" applyFont="1" applyBorder="1" applyAlignment="1">
      <alignment horizontal="right" wrapText="1"/>
    </xf>
    <xf numFmtId="2" fontId="10" fillId="0" borderId="1" xfId="6" applyNumberFormat="1" applyFont="1" applyBorder="1" applyAlignment="1">
      <alignment horizontal="right" wrapText="1"/>
    </xf>
    <xf numFmtId="2" fontId="10" fillId="0" borderId="1" xfId="9" applyNumberFormat="1" applyFont="1" applyFill="1" applyBorder="1" applyAlignment="1" applyProtection="1">
      <alignment horizontal="right"/>
      <protection hidden="1"/>
    </xf>
    <xf numFmtId="2" fontId="10" fillId="0" borderId="1" xfId="6" applyNumberFormat="1" applyFont="1" applyFill="1" applyBorder="1" applyAlignment="1">
      <alignment horizontal="right"/>
    </xf>
    <xf numFmtId="2" fontId="10" fillId="0" borderId="13" xfId="9" applyNumberFormat="1" applyFont="1" applyFill="1" applyBorder="1" applyAlignment="1" applyProtection="1">
      <alignment horizontal="right"/>
      <protection hidden="1"/>
    </xf>
    <xf numFmtId="2" fontId="7" fillId="0" borderId="2" xfId="6" applyNumberFormat="1" applyFont="1" applyBorder="1" applyAlignment="1">
      <alignment horizontal="right"/>
    </xf>
    <xf numFmtId="0" fontId="7" fillId="0" borderId="14" xfId="0" applyFont="1" applyBorder="1" applyAlignment="1">
      <alignment horizontal="left" vertical="top" wrapText="1"/>
    </xf>
    <xf numFmtId="0" fontId="12" fillId="0" borderId="4" xfId="0" applyNumberFormat="1" applyFont="1" applyBorder="1" applyAlignment="1">
      <alignment wrapText="1"/>
    </xf>
    <xf numFmtId="0" fontId="12" fillId="0" borderId="1" xfId="0" applyNumberFormat="1" applyFont="1" applyBorder="1"/>
    <xf numFmtId="169" fontId="12" fillId="0" borderId="1" xfId="0" applyNumberFormat="1" applyFont="1" applyBorder="1"/>
    <xf numFmtId="0" fontId="12" fillId="0" borderId="8" xfId="0" applyNumberFormat="1" applyFont="1" applyBorder="1" applyAlignment="1">
      <alignment vertical="top"/>
    </xf>
    <xf numFmtId="0" fontId="12" fillId="0" borderId="25" xfId="0" applyNumberFormat="1" applyFont="1" applyBorder="1" applyAlignment="1">
      <alignment vertical="top"/>
    </xf>
    <xf numFmtId="0" fontId="12" fillId="0" borderId="25" xfId="0" applyFont="1" applyBorder="1" applyAlignment="1">
      <alignment vertical="top" wrapText="1"/>
    </xf>
    <xf numFmtId="49" fontId="12" fillId="0" borderId="1" xfId="0" applyNumberFormat="1" applyFont="1" applyBorder="1" applyAlignment="1">
      <alignment wrapText="1"/>
    </xf>
    <xf numFmtId="0" fontId="12" fillId="0" borderId="10" xfId="0" applyFont="1" applyBorder="1" applyAlignment="1">
      <alignment horizontal="left" vertical="top" wrapText="1"/>
    </xf>
    <xf numFmtId="0" fontId="0" fillId="0" borderId="12" xfId="0" applyBorder="1" applyAlignment="1"/>
    <xf numFmtId="169" fontId="0" fillId="0" borderId="0" xfId="0" applyNumberFormat="1"/>
    <xf numFmtId="164" fontId="12" fillId="0" borderId="2" xfId="0" applyNumberFormat="1" applyFont="1" applyBorder="1" applyAlignment="1">
      <alignment horizontal="center" vertical="top" wrapText="1"/>
    </xf>
    <xf numFmtId="14" fontId="27" fillId="0" borderId="1" xfId="7" applyNumberFormat="1" applyFont="1" applyBorder="1" applyAlignment="1">
      <alignment wrapText="1"/>
    </xf>
    <xf numFmtId="49" fontId="27" fillId="0" borderId="1" xfId="7" applyNumberFormat="1" applyFont="1" applyBorder="1" applyAlignment="1">
      <alignment horizontal="justify" wrapText="1"/>
    </xf>
    <xf numFmtId="0" fontId="9" fillId="0" borderId="14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2" fillId="0" borderId="0" xfId="0" applyNumberFormat="1" applyFont="1" applyBorder="1" applyAlignment="1">
      <alignment vertical="top" wrapText="1"/>
    </xf>
    <xf numFmtId="0" fontId="24" fillId="0" borderId="1" xfId="6" applyNumberFormat="1" applyFont="1" applyFill="1" applyBorder="1" applyAlignment="1" applyProtection="1">
      <alignment horizontal="center" vertical="center" wrapText="1"/>
    </xf>
    <xf numFmtId="0" fontId="10" fillId="0" borderId="1" xfId="6" applyFont="1" applyBorder="1" applyAlignment="1">
      <alignment horizontal="center"/>
    </xf>
    <xf numFmtId="0" fontId="12" fillId="0" borderId="1" xfId="6" applyFont="1" applyBorder="1" applyAlignment="1">
      <alignment horizontal="center"/>
    </xf>
    <xf numFmtId="0" fontId="30" fillId="0" borderId="1" xfId="6" applyNumberFormat="1" applyFont="1" applyFill="1" applyBorder="1" applyAlignment="1" applyProtection="1">
      <alignment horizontal="center" vertical="center" wrapText="1"/>
    </xf>
    <xf numFmtId="169" fontId="10" fillId="3" borderId="1" xfId="4" applyNumberFormat="1" applyFont="1" applyFill="1" applyBorder="1" applyAlignment="1" applyProtection="1">
      <alignment horizontal="right"/>
      <protection hidden="1"/>
    </xf>
    <xf numFmtId="169" fontId="20" fillId="3" borderId="1" xfId="3" applyNumberFormat="1" applyFont="1" applyFill="1" applyBorder="1" applyAlignment="1" applyProtection="1">
      <alignment horizontal="right"/>
      <protection hidden="1"/>
    </xf>
    <xf numFmtId="169" fontId="20" fillId="3" borderId="1" xfId="4" applyNumberFormat="1" applyFont="1" applyFill="1" applyBorder="1" applyAlignment="1" applyProtection="1">
      <alignment horizontal="right"/>
      <protection hidden="1"/>
    </xf>
    <xf numFmtId="169" fontId="10" fillId="3" borderId="1" xfId="4" applyNumberFormat="1" applyFont="1" applyFill="1" applyBorder="1" applyAlignment="1" applyProtection="1">
      <alignment horizontal="right" vertical="center" wrapText="1"/>
      <protection hidden="1"/>
    </xf>
    <xf numFmtId="169" fontId="7" fillId="3" borderId="1" xfId="4" applyNumberFormat="1" applyFont="1" applyFill="1" applyBorder="1" applyAlignment="1" applyProtection="1">
      <alignment horizontal="right"/>
      <protection hidden="1"/>
    </xf>
    <xf numFmtId="169" fontId="10" fillId="3" borderId="1" xfId="0" applyNumberFormat="1" applyFont="1" applyFill="1" applyBorder="1" applyAlignment="1">
      <alignment horizontal="center" vertical="center"/>
    </xf>
    <xf numFmtId="169" fontId="10" fillId="3" borderId="1" xfId="0" applyNumberFormat="1" applyFont="1" applyFill="1" applyBorder="1" applyAlignment="1">
      <alignment horizontal="center" vertical="center" wrapText="1"/>
    </xf>
    <xf numFmtId="169" fontId="7" fillId="3" borderId="1" xfId="0" applyNumberFormat="1" applyFont="1" applyFill="1" applyBorder="1" applyAlignment="1">
      <alignment horizontal="center" vertical="center"/>
    </xf>
    <xf numFmtId="169" fontId="10" fillId="3" borderId="14" xfId="0" applyNumberFormat="1" applyFont="1" applyFill="1" applyBorder="1" applyAlignment="1">
      <alignment vertical="center"/>
    </xf>
    <xf numFmtId="169" fontId="10" fillId="3" borderId="1" xfId="0" applyNumberFormat="1" applyFont="1" applyFill="1" applyBorder="1" applyAlignment="1">
      <alignment vertical="center"/>
    </xf>
    <xf numFmtId="169" fontId="10" fillId="3" borderId="14" xfId="0" applyNumberFormat="1" applyFont="1" applyFill="1" applyBorder="1" applyAlignment="1">
      <alignment vertical="center" wrapText="1"/>
    </xf>
    <xf numFmtId="169" fontId="7" fillId="3" borderId="14" xfId="0" applyNumberFormat="1" applyFont="1" applyFill="1" applyBorder="1" applyAlignment="1">
      <alignment vertical="center"/>
    </xf>
    <xf numFmtId="169" fontId="7" fillId="3" borderId="1" xfId="0" applyNumberFormat="1" applyFont="1" applyFill="1" applyBorder="1" applyAlignment="1">
      <alignment vertical="center"/>
    </xf>
    <xf numFmtId="169" fontId="10" fillId="4" borderId="1" xfId="4" applyNumberFormat="1" applyFont="1" applyFill="1" applyBorder="1" applyAlignment="1" applyProtection="1">
      <alignment horizontal="right"/>
      <protection hidden="1"/>
    </xf>
    <xf numFmtId="169" fontId="20" fillId="4" borderId="1" xfId="4" applyNumberFormat="1" applyFont="1" applyFill="1" applyBorder="1" applyAlignment="1" applyProtection="1">
      <alignment horizontal="right"/>
      <protection hidden="1"/>
    </xf>
    <xf numFmtId="49" fontId="31" fillId="5" borderId="1" xfId="0" applyNumberFormat="1" applyFont="1" applyFill="1" applyBorder="1" applyAlignment="1">
      <alignment horizontal="left" vertical="top"/>
    </xf>
    <xf numFmtId="0" fontId="31" fillId="5" borderId="14" xfId="0" applyFont="1" applyFill="1" applyBorder="1" applyAlignment="1">
      <alignment horizontal="left" vertical="top" wrapText="1"/>
    </xf>
    <xf numFmtId="169" fontId="32" fillId="5" borderId="1" xfId="4" applyNumberFormat="1" applyFont="1" applyFill="1" applyBorder="1" applyAlignment="1" applyProtection="1">
      <alignment horizontal="right"/>
      <protection hidden="1"/>
    </xf>
    <xf numFmtId="49" fontId="9" fillId="6" borderId="1" xfId="0" applyNumberFormat="1" applyFont="1" applyFill="1" applyBorder="1" applyAlignment="1">
      <alignment horizontal="left" vertical="top"/>
    </xf>
    <xf numFmtId="49" fontId="8" fillId="6" borderId="1" xfId="0" applyNumberFormat="1" applyFont="1" applyFill="1" applyBorder="1" applyAlignment="1">
      <alignment horizontal="left" vertical="top"/>
    </xf>
    <xf numFmtId="0" fontId="9" fillId="6" borderId="14" xfId="0" applyFont="1" applyFill="1" applyBorder="1" applyAlignment="1">
      <alignment horizontal="left" vertical="top" wrapText="1"/>
    </xf>
    <xf numFmtId="169" fontId="7" fillId="6" borderId="1" xfId="4" applyNumberFormat="1" applyFont="1" applyFill="1" applyBorder="1" applyAlignment="1" applyProtection="1">
      <alignment horizontal="right"/>
      <protection hidden="1"/>
    </xf>
    <xf numFmtId="49" fontId="9" fillId="6" borderId="1" xfId="6" applyNumberFormat="1" applyFont="1" applyFill="1" applyBorder="1" applyAlignment="1">
      <alignment horizontal="left" vertical="top"/>
    </xf>
    <xf numFmtId="49" fontId="8" fillId="7" borderId="1" xfId="0" applyNumberFormat="1" applyFont="1" applyFill="1" applyBorder="1" applyAlignment="1">
      <alignment horizontal="left" vertical="top"/>
    </xf>
    <xf numFmtId="0" fontId="8" fillId="7" borderId="14" xfId="0" applyFont="1" applyFill="1" applyBorder="1" applyAlignment="1">
      <alignment horizontal="left" vertical="top" wrapText="1"/>
    </xf>
    <xf numFmtId="169" fontId="10" fillId="7" borderId="1" xfId="4" applyNumberFormat="1" applyFont="1" applyFill="1" applyBorder="1" applyAlignment="1" applyProtection="1">
      <alignment horizontal="right"/>
      <protection hidden="1"/>
    </xf>
    <xf numFmtId="169" fontId="20" fillId="7" borderId="1" xfId="4" applyNumberFormat="1" applyFont="1" applyFill="1" applyBorder="1" applyAlignment="1" applyProtection="1">
      <alignment horizontal="right"/>
      <protection hidden="1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vertical="center" wrapText="1"/>
    </xf>
    <xf numFmtId="49" fontId="9" fillId="7" borderId="1" xfId="0" applyNumberFormat="1" applyFont="1" applyFill="1" applyBorder="1" applyAlignment="1">
      <alignment horizontal="left" vertical="top"/>
    </xf>
    <xf numFmtId="169" fontId="7" fillId="3" borderId="4" xfId="6" applyNumberFormat="1" applyFont="1" applyFill="1" applyBorder="1" applyAlignment="1">
      <alignment horizontal="right"/>
    </xf>
    <xf numFmtId="2" fontId="7" fillId="3" borderId="1" xfId="6" applyNumberFormat="1" applyFont="1" applyFill="1" applyBorder="1" applyAlignment="1">
      <alignment horizontal="right" wrapText="1"/>
    </xf>
    <xf numFmtId="2" fontId="10" fillId="3" borderId="1" xfId="6" applyNumberFormat="1" applyFont="1" applyFill="1" applyBorder="1" applyAlignment="1">
      <alignment horizontal="right"/>
    </xf>
    <xf numFmtId="2" fontId="10" fillId="3" borderId="1" xfId="10" applyNumberFormat="1" applyFont="1" applyFill="1" applyBorder="1" applyAlignment="1" applyProtection="1">
      <alignment horizontal="right"/>
      <protection hidden="1"/>
    </xf>
    <xf numFmtId="2" fontId="10" fillId="3" borderId="1" xfId="6" applyNumberFormat="1" applyFont="1" applyFill="1" applyBorder="1" applyAlignment="1">
      <alignment horizontal="right" wrapText="1"/>
    </xf>
    <xf numFmtId="169" fontId="7" fillId="3" borderId="1" xfId="6" applyNumberFormat="1" applyFont="1" applyFill="1" applyBorder="1" applyAlignment="1">
      <alignment horizontal="right" wrapText="1"/>
    </xf>
    <xf numFmtId="2" fontId="7" fillId="3" borderId="2" xfId="6" applyNumberFormat="1" applyFont="1" applyFill="1" applyBorder="1" applyAlignment="1">
      <alignment horizontal="right"/>
    </xf>
    <xf numFmtId="2" fontId="7" fillId="3" borderId="1" xfId="9" applyNumberFormat="1" applyFont="1" applyFill="1" applyBorder="1" applyAlignment="1" applyProtection="1">
      <alignment horizontal="right"/>
      <protection hidden="1"/>
    </xf>
    <xf numFmtId="2" fontId="10" fillId="3" borderId="1" xfId="9" applyNumberFormat="1" applyFont="1" applyFill="1" applyBorder="1" applyAlignment="1" applyProtection="1">
      <alignment horizontal="right"/>
      <protection hidden="1"/>
    </xf>
    <xf numFmtId="2" fontId="7" fillId="4" borderId="1" xfId="6" applyNumberFormat="1" applyFont="1" applyFill="1" applyBorder="1" applyAlignment="1">
      <alignment horizontal="right" wrapText="1"/>
    </xf>
    <xf numFmtId="2" fontId="7" fillId="4" borderId="1" xfId="9" applyNumberFormat="1" applyFont="1" applyFill="1" applyBorder="1" applyAlignment="1" applyProtection="1">
      <alignment horizontal="right"/>
      <protection hidden="1"/>
    </xf>
    <xf numFmtId="2" fontId="10" fillId="3" borderId="13" xfId="9" applyNumberFormat="1" applyFont="1" applyFill="1" applyBorder="1" applyAlignment="1" applyProtection="1">
      <alignment horizontal="right"/>
      <protection hidden="1"/>
    </xf>
    <xf numFmtId="169" fontId="10" fillId="3" borderId="1" xfId="3" applyNumberFormat="1" applyFont="1" applyFill="1" applyBorder="1" applyAlignment="1" applyProtection="1">
      <alignment horizontal="right"/>
      <protection hidden="1"/>
    </xf>
    <xf numFmtId="164" fontId="7" fillId="3" borderId="1" xfId="6" applyNumberFormat="1" applyFont="1" applyFill="1" applyBorder="1" applyAlignment="1">
      <alignment horizontal="center" vertical="top" wrapText="1"/>
    </xf>
    <xf numFmtId="164" fontId="10" fillId="3" borderId="1" xfId="6" applyNumberFormat="1" applyFont="1" applyFill="1" applyBorder="1" applyAlignment="1">
      <alignment horizontal="center" vertical="top" wrapText="1"/>
    </xf>
    <xf numFmtId="169" fontId="7" fillId="3" borderId="1" xfId="6" applyNumberFormat="1" applyFont="1" applyFill="1" applyBorder="1" applyAlignment="1">
      <alignment horizontal="center"/>
    </xf>
    <xf numFmtId="2" fontId="7" fillId="3" borderId="4" xfId="6" applyNumberFormat="1" applyFont="1" applyFill="1" applyBorder="1" applyAlignment="1">
      <alignment horizontal="left" vertical="top"/>
    </xf>
    <xf numFmtId="2" fontId="7" fillId="3" borderId="1" xfId="6" applyNumberFormat="1" applyFont="1" applyFill="1" applyBorder="1" applyAlignment="1">
      <alignment horizontal="left" vertical="top" wrapText="1"/>
    </xf>
    <xf numFmtId="2" fontId="10" fillId="3" borderId="1" xfId="6" applyNumberFormat="1" applyFont="1" applyFill="1" applyBorder="1" applyAlignment="1">
      <alignment horizontal="left" vertical="top" wrapText="1"/>
    </xf>
    <xf numFmtId="2" fontId="10" fillId="3" borderId="1" xfId="6" applyNumberFormat="1" applyFont="1" applyFill="1" applyBorder="1" applyAlignment="1">
      <alignment horizontal="left" vertical="top"/>
    </xf>
    <xf numFmtId="2" fontId="7" fillId="3" borderId="1" xfId="6" applyNumberFormat="1" applyFont="1" applyFill="1" applyBorder="1" applyAlignment="1">
      <alignment horizontal="right"/>
    </xf>
    <xf numFmtId="49" fontId="33" fillId="0" borderId="1" xfId="0" applyNumberFormat="1" applyFont="1" applyBorder="1" applyAlignment="1">
      <alignment horizontal="left" vertical="top"/>
    </xf>
    <xf numFmtId="49" fontId="33" fillId="0" borderId="1" xfId="0" applyNumberFormat="1" applyFont="1" applyBorder="1" applyAlignment="1">
      <alignment horizontal="center" vertical="top"/>
    </xf>
    <xf numFmtId="0" fontId="0" fillId="0" borderId="0" xfId="0" applyBorder="1"/>
    <xf numFmtId="0" fontId="12" fillId="0" borderId="0" xfId="0" applyNumberFormat="1" applyFont="1" applyBorder="1" applyAlignment="1">
      <alignment wrapText="1"/>
    </xf>
    <xf numFmtId="49" fontId="34" fillId="0" borderId="1" xfId="0" applyNumberFormat="1" applyFont="1" applyBorder="1" applyAlignment="1">
      <alignment horizontal="left" vertical="justify" wrapText="1"/>
    </xf>
    <xf numFmtId="49" fontId="12" fillId="0" borderId="1" xfId="0" applyNumberFormat="1" applyFont="1" applyBorder="1" applyAlignment="1">
      <alignment vertical="top" wrapText="1"/>
    </xf>
    <xf numFmtId="169" fontId="24" fillId="3" borderId="1" xfId="0" applyNumberFormat="1" applyFont="1" applyFill="1" applyBorder="1" applyAlignment="1" applyProtection="1">
      <alignment horizontal="center" vertical="top" wrapText="1"/>
    </xf>
    <xf numFmtId="169" fontId="24" fillId="3" borderId="1" xfId="0" applyNumberFormat="1" applyFont="1" applyFill="1" applyBorder="1" applyAlignment="1" applyProtection="1">
      <alignment horizontal="center" vertical="center" wrapText="1"/>
    </xf>
    <xf numFmtId="169" fontId="12" fillId="3" borderId="1" xfId="0" applyNumberFormat="1" applyFont="1" applyFill="1" applyBorder="1" applyAlignment="1">
      <alignment vertical="top"/>
    </xf>
    <xf numFmtId="170" fontId="10" fillId="0" borderId="10" xfId="0" applyNumberFormat="1" applyFont="1" applyBorder="1" applyAlignment="1">
      <alignment horizontal="center" vertical="top" wrapText="1"/>
    </xf>
    <xf numFmtId="164" fontId="10" fillId="3" borderId="10" xfId="0" applyNumberFormat="1" applyFont="1" applyFill="1" applyBorder="1" applyAlignment="1">
      <alignment horizontal="center" vertical="top" wrapText="1"/>
    </xf>
    <xf numFmtId="164" fontId="7" fillId="3" borderId="10" xfId="0" applyNumberFormat="1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horizontal="left" vertical="top"/>
    </xf>
    <xf numFmtId="0" fontId="8" fillId="4" borderId="14" xfId="0" applyFont="1" applyFill="1" applyBorder="1" applyAlignment="1">
      <alignment horizontal="left" vertical="top" wrapText="1"/>
    </xf>
    <xf numFmtId="2" fontId="10" fillId="4" borderId="1" xfId="6" applyNumberFormat="1" applyFont="1" applyFill="1" applyBorder="1" applyAlignment="1">
      <alignment horizontal="right" wrapText="1"/>
    </xf>
    <xf numFmtId="2" fontId="10" fillId="4" borderId="1" xfId="9" applyNumberFormat="1" applyFont="1" applyFill="1" applyBorder="1" applyAlignment="1" applyProtection="1">
      <alignment horizontal="right"/>
      <protection hidden="1"/>
    </xf>
    <xf numFmtId="0" fontId="9" fillId="0" borderId="14" xfId="0" applyFont="1" applyBorder="1" applyAlignment="1">
      <alignment horizontal="justify" vertical="center" wrapText="1"/>
    </xf>
    <xf numFmtId="164" fontId="12" fillId="3" borderId="17" xfId="0" applyNumberFormat="1" applyFont="1" applyFill="1" applyBorder="1" applyAlignment="1">
      <alignment horizontal="center" vertical="top" wrapText="1"/>
    </xf>
    <xf numFmtId="164" fontId="12" fillId="3" borderId="9" xfId="0" applyNumberFormat="1" applyFont="1" applyFill="1" applyBorder="1" applyAlignment="1">
      <alignment horizontal="center" vertical="top" wrapText="1"/>
    </xf>
    <xf numFmtId="164" fontId="12" fillId="3" borderId="25" xfId="0" applyNumberFormat="1" applyFont="1" applyFill="1" applyBorder="1" applyAlignment="1">
      <alignment horizontal="center" vertical="top" wrapText="1"/>
    </xf>
    <xf numFmtId="164" fontId="12" fillId="3" borderId="7" xfId="0" applyNumberFormat="1" applyFont="1" applyFill="1" applyBorder="1" applyAlignment="1">
      <alignment horizontal="center" vertical="top" wrapText="1"/>
    </xf>
    <xf numFmtId="164" fontId="12" fillId="3" borderId="2" xfId="0" applyNumberFormat="1" applyFont="1" applyFill="1" applyBorder="1" applyAlignment="1">
      <alignment horizontal="center" vertical="top" wrapText="1"/>
    </xf>
    <xf numFmtId="169" fontId="12" fillId="3" borderId="10" xfId="0" applyNumberFormat="1" applyFont="1" applyFill="1" applyBorder="1" applyAlignment="1">
      <alignment horizontal="center" vertical="top" wrapText="1"/>
    </xf>
    <xf numFmtId="164" fontId="10" fillId="4" borderId="10" xfId="0" applyNumberFormat="1" applyFont="1" applyFill="1" applyBorder="1" applyAlignment="1">
      <alignment horizontal="center" vertical="top" wrapText="1"/>
    </xf>
    <xf numFmtId="164" fontId="12" fillId="3" borderId="9" xfId="0" applyNumberFormat="1" applyFont="1" applyFill="1" applyBorder="1" applyAlignment="1">
      <alignment horizontal="center" vertical="top" wrapText="1"/>
    </xf>
    <xf numFmtId="2" fontId="7" fillId="3" borderId="1" xfId="6" applyNumberFormat="1" applyFont="1" applyFill="1" applyBorder="1" applyAlignment="1">
      <alignment horizontal="center" vertical="top" wrapText="1"/>
    </xf>
    <xf numFmtId="4" fontId="20" fillId="3" borderId="1" xfId="4" applyNumberFormat="1" applyFont="1" applyFill="1" applyBorder="1" applyAlignment="1" applyProtection="1">
      <alignment horizontal="right"/>
      <protection hidden="1"/>
    </xf>
    <xf numFmtId="169" fontId="10" fillId="4" borderId="1" xfId="6" applyNumberFormat="1" applyFont="1" applyFill="1" applyBorder="1" applyAlignment="1">
      <alignment horizontal="right"/>
    </xf>
    <xf numFmtId="169" fontId="7" fillId="4" borderId="1" xfId="6" applyNumberFormat="1" applyFont="1" applyFill="1" applyBorder="1" applyAlignment="1">
      <alignment horizontal="right"/>
    </xf>
    <xf numFmtId="4" fontId="7" fillId="3" borderId="1" xfId="4" applyNumberFormat="1" applyFont="1" applyFill="1" applyBorder="1" applyAlignment="1" applyProtection="1">
      <alignment horizontal="right"/>
      <protection hidden="1"/>
    </xf>
    <xf numFmtId="4" fontId="7" fillId="6" borderId="1" xfId="4" applyNumberFormat="1" applyFont="1" applyFill="1" applyBorder="1" applyAlignment="1" applyProtection="1">
      <alignment horizontal="right"/>
      <protection hidden="1"/>
    </xf>
    <xf numFmtId="4" fontId="10" fillId="7" borderId="1" xfId="4" applyNumberFormat="1" applyFont="1" applyFill="1" applyBorder="1" applyAlignment="1" applyProtection="1">
      <alignment horizontal="right"/>
      <protection hidden="1"/>
    </xf>
    <xf numFmtId="4" fontId="20" fillId="3" borderId="1" xfId="3" applyNumberFormat="1" applyFont="1" applyFill="1" applyBorder="1" applyAlignment="1" applyProtection="1">
      <alignment horizontal="right"/>
      <protection hidden="1"/>
    </xf>
    <xf numFmtId="4" fontId="20" fillId="7" borderId="1" xfId="4" applyNumberFormat="1" applyFont="1" applyFill="1" applyBorder="1" applyAlignment="1" applyProtection="1">
      <alignment horizontal="right"/>
      <protection hidden="1"/>
    </xf>
    <xf numFmtId="4" fontId="10" fillId="3" borderId="1" xfId="4" applyNumberFormat="1" applyFont="1" applyFill="1" applyBorder="1" applyAlignment="1" applyProtection="1">
      <alignment horizontal="right" vertical="center" wrapText="1"/>
      <protection hidden="1"/>
    </xf>
    <xf numFmtId="4" fontId="10" fillId="3" borderId="1" xfId="4" applyNumberFormat="1" applyFont="1" applyFill="1" applyBorder="1" applyAlignment="1" applyProtection="1">
      <alignment horizontal="right"/>
      <protection hidden="1"/>
    </xf>
    <xf numFmtId="4" fontId="32" fillId="5" borderId="1" xfId="4" applyNumberFormat="1" applyFont="1" applyFill="1" applyBorder="1" applyAlignment="1" applyProtection="1">
      <alignment horizontal="right"/>
      <protection hidden="1"/>
    </xf>
    <xf numFmtId="4" fontId="20" fillId="0" borderId="1" xfId="4" applyNumberFormat="1" applyFont="1" applyFill="1" applyBorder="1" applyAlignment="1" applyProtection="1">
      <alignment horizontal="right"/>
      <protection hidden="1"/>
    </xf>
    <xf numFmtId="4" fontId="20" fillId="4" borderId="1" xfId="4" applyNumberFormat="1" applyFont="1" applyFill="1" applyBorder="1" applyAlignment="1" applyProtection="1">
      <alignment horizontal="right"/>
      <protection hidden="1"/>
    </xf>
    <xf numFmtId="4" fontId="10" fillId="0" borderId="1" xfId="4" applyNumberFormat="1" applyFont="1" applyFill="1" applyBorder="1" applyAlignment="1" applyProtection="1">
      <alignment horizontal="right"/>
      <protection hidden="1"/>
    </xf>
    <xf numFmtId="4" fontId="7" fillId="3" borderId="1" xfId="6" applyNumberFormat="1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4" xfId="0" applyBorder="1" applyAlignment="1">
      <alignment vertical="top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10" fillId="0" borderId="13" xfId="6" applyNumberFormat="1" applyFont="1" applyBorder="1" applyAlignment="1">
      <alignment horizontal="center" vertical="top" wrapText="1"/>
    </xf>
    <xf numFmtId="49" fontId="10" fillId="0" borderId="4" xfId="6" applyNumberFormat="1" applyFont="1" applyBorder="1" applyAlignment="1">
      <alignment horizontal="center" vertical="top" wrapText="1"/>
    </xf>
    <xf numFmtId="2" fontId="10" fillId="0" borderId="1" xfId="6" applyNumberFormat="1" applyFont="1" applyBorder="1" applyAlignment="1">
      <alignment horizontal="center" vertical="top" wrapText="1"/>
    </xf>
    <xf numFmtId="0" fontId="10" fillId="0" borderId="13" xfId="6" applyFont="1" applyBorder="1" applyAlignment="1">
      <alignment horizontal="center" vertical="top" wrapText="1"/>
    </xf>
    <xf numFmtId="0" fontId="10" fillId="0" borderId="4" xfId="6" applyFont="1" applyBorder="1" applyAlignment="1">
      <alignment horizontal="center" vertical="top" wrapText="1"/>
    </xf>
    <xf numFmtId="0" fontId="10" fillId="0" borderId="0" xfId="6" applyFont="1" applyAlignment="1">
      <alignment horizontal="left" wrapText="1"/>
    </xf>
    <xf numFmtId="49" fontId="10" fillId="0" borderId="1" xfId="6" applyNumberFormat="1" applyFont="1" applyBorder="1" applyAlignment="1">
      <alignment horizontal="center" vertical="top" wrapText="1"/>
    </xf>
    <xf numFmtId="0" fontId="6" fillId="0" borderId="0" xfId="6" applyFont="1" applyAlignment="1">
      <alignment horizontal="left" vertical="top" wrapText="1"/>
    </xf>
    <xf numFmtId="49" fontId="7" fillId="0" borderId="0" xfId="6" applyNumberFormat="1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" xfId="0" applyFont="1" applyFill="1" applyBorder="1" applyAlignment="1"/>
    <xf numFmtId="0" fontId="10" fillId="0" borderId="14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4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4" xfId="0" applyFont="1" applyBorder="1" applyAlignment="1">
      <alignment horizontal="justify"/>
    </xf>
    <xf numFmtId="0" fontId="10" fillId="0" borderId="16" xfId="0" applyFont="1" applyBorder="1" applyAlignment="1">
      <alignment horizontal="justify"/>
    </xf>
    <xf numFmtId="0" fontId="10" fillId="0" borderId="15" xfId="0" applyFont="1" applyBorder="1" applyAlignment="1">
      <alignment horizontal="justify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10" fillId="0" borderId="14" xfId="0" applyFont="1" applyBorder="1" applyAlignment="1"/>
    <xf numFmtId="0" fontId="10" fillId="0" borderId="16" xfId="0" applyFont="1" applyBorder="1" applyAlignment="1"/>
    <xf numFmtId="0" fontId="10" fillId="0" borderId="15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/>
    <xf numFmtId="0" fontId="7" fillId="0" borderId="16" xfId="0" applyFont="1" applyBorder="1" applyAlignment="1"/>
    <xf numFmtId="0" fontId="7" fillId="0" borderId="15" xfId="0" applyFont="1" applyBorder="1" applyAlignment="1"/>
    <xf numFmtId="0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 vertical="top" wrapText="1"/>
    </xf>
    <xf numFmtId="0" fontId="7" fillId="0" borderId="0" xfId="4" applyNumberFormat="1" applyFont="1" applyFill="1" applyAlignment="1" applyProtection="1">
      <alignment horizontal="center" vertical="center" wrapText="1"/>
      <protection hidden="1"/>
    </xf>
    <xf numFmtId="0" fontId="15" fillId="0" borderId="0" xfId="0" applyFont="1" applyFill="1" applyAlignment="1">
      <alignment vertical="center"/>
    </xf>
    <xf numFmtId="0" fontId="10" fillId="0" borderId="12" xfId="4" applyFont="1" applyFill="1" applyBorder="1" applyAlignment="1">
      <alignment horizontal="right"/>
    </xf>
    <xf numFmtId="0" fontId="0" fillId="0" borderId="12" xfId="0" applyBorder="1" applyAlignment="1"/>
    <xf numFmtId="0" fontId="7" fillId="0" borderId="0" xfId="6" applyFont="1" applyBorder="1" applyAlignment="1">
      <alignment horizontal="center"/>
    </xf>
    <xf numFmtId="0" fontId="7" fillId="0" borderId="7" xfId="6" applyFont="1" applyBorder="1" applyAlignment="1">
      <alignment horizontal="center"/>
    </xf>
    <xf numFmtId="0" fontId="10" fillId="0" borderId="13" xfId="6" applyFont="1" applyBorder="1" applyAlignment="1">
      <alignment horizontal="left" vertical="top" wrapText="1"/>
    </xf>
    <xf numFmtId="0" fontId="10" fillId="0" borderId="4" xfId="6" applyFont="1" applyBorder="1" applyAlignment="1">
      <alignment horizontal="left" vertical="top" wrapText="1"/>
    </xf>
    <xf numFmtId="0" fontId="7" fillId="0" borderId="0" xfId="3" applyNumberFormat="1" applyFont="1" applyFill="1" applyAlignment="1" applyProtection="1">
      <alignment horizontal="center" vertical="center" wrapText="1"/>
      <protection hidden="1"/>
    </xf>
    <xf numFmtId="0" fontId="18" fillId="0" borderId="0" xfId="3" applyNumberFormat="1" applyFont="1" applyFill="1" applyAlignment="1" applyProtection="1">
      <alignment horizontal="center" vertical="center" wrapText="1"/>
      <protection hidden="1"/>
    </xf>
    <xf numFmtId="0" fontId="6" fillId="0" borderId="12" xfId="3" applyNumberFormat="1" applyFont="1" applyFill="1" applyBorder="1" applyAlignment="1" applyProtection="1">
      <alignment horizontal="right"/>
      <protection hidden="1"/>
    </xf>
    <xf numFmtId="0" fontId="3" fillId="0" borderId="12" xfId="0" applyFont="1" applyBorder="1" applyAlignment="1"/>
    <xf numFmtId="49" fontId="7" fillId="0" borderId="14" xfId="3" applyNumberFormat="1" applyFont="1" applyFill="1" applyBorder="1" applyAlignment="1" applyProtection="1">
      <alignment horizontal="center" vertical="top"/>
      <protection hidden="1"/>
    </xf>
    <xf numFmtId="49" fontId="7" fillId="0" borderId="15" xfId="3" applyNumberFormat="1" applyFont="1" applyFill="1" applyBorder="1" applyAlignment="1" applyProtection="1">
      <alignment horizontal="center" vertical="top"/>
      <protection hidden="1"/>
    </xf>
    <xf numFmtId="49" fontId="10" fillId="0" borderId="14" xfId="3" applyNumberFormat="1" applyFont="1" applyFill="1" applyBorder="1" applyAlignment="1" applyProtection="1">
      <alignment horizontal="center" vertical="top"/>
      <protection hidden="1"/>
    </xf>
    <xf numFmtId="49" fontId="10" fillId="0" borderId="15" xfId="3" applyNumberFormat="1" applyFont="1" applyFill="1" applyBorder="1" applyAlignment="1" applyProtection="1">
      <alignment horizontal="center" vertical="top"/>
      <protection hidden="1"/>
    </xf>
    <xf numFmtId="0" fontId="7" fillId="0" borderId="0" xfId="6" applyNumberFormat="1" applyFont="1" applyAlignment="1">
      <alignment horizontal="center" wrapText="1"/>
    </xf>
    <xf numFmtId="0" fontId="10" fillId="0" borderId="19" xfId="6" applyFont="1" applyBorder="1" applyAlignment="1">
      <alignment horizontal="center" vertical="top" wrapText="1"/>
    </xf>
    <xf numFmtId="0" fontId="10" fillId="0" borderId="20" xfId="6" applyFont="1" applyBorder="1" applyAlignment="1">
      <alignment horizontal="center" vertical="top" wrapText="1"/>
    </xf>
    <xf numFmtId="0" fontId="10" fillId="0" borderId="21" xfId="6" applyFont="1" applyBorder="1" applyAlignment="1">
      <alignment horizontal="center" vertical="top" wrapText="1"/>
    </xf>
    <xf numFmtId="0" fontId="10" fillId="0" borderId="22" xfId="6" applyFont="1" applyBorder="1" applyAlignment="1">
      <alignment horizontal="center" vertical="top" wrapText="1"/>
    </xf>
    <xf numFmtId="49" fontId="6" fillId="0" borderId="14" xfId="6" applyNumberFormat="1" applyFont="1" applyFill="1" applyBorder="1" applyAlignment="1">
      <alignment horizontal="center"/>
    </xf>
    <xf numFmtId="49" fontId="6" fillId="0" borderId="15" xfId="6" applyNumberFormat="1" applyFont="1" applyFill="1" applyBorder="1" applyAlignment="1">
      <alignment horizont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Alignment="1"/>
    <xf numFmtId="0" fontId="24" fillId="0" borderId="0" xfId="0" applyFont="1" applyFill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right"/>
    </xf>
    <xf numFmtId="0" fontId="10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>
      <alignment horizontal="center" wrapText="1"/>
    </xf>
    <xf numFmtId="0" fontId="24" fillId="0" borderId="13" xfId="0" applyNumberFormat="1" applyFont="1" applyBorder="1" applyAlignment="1" applyProtection="1">
      <alignment horizontal="center" vertical="top" wrapText="1"/>
    </xf>
    <xf numFmtId="0" fontId="24" fillId="0" borderId="4" xfId="0" applyNumberFormat="1" applyFont="1" applyBorder="1" applyAlignment="1" applyProtection="1">
      <alignment horizontal="center" vertical="top" wrapText="1"/>
    </xf>
    <xf numFmtId="0" fontId="24" fillId="0" borderId="13" xfId="0" applyFont="1" applyFill="1" applyBorder="1" applyAlignment="1" applyProtection="1">
      <alignment horizontal="center" vertical="top" wrapText="1"/>
    </xf>
    <xf numFmtId="0" fontId="24" fillId="0" borderId="4" xfId="0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0" fontId="24" fillId="0" borderId="12" xfId="0" applyFont="1" applyFill="1" applyBorder="1" applyAlignment="1" applyProtection="1">
      <alignment horizontal="right" vertical="center" wrapText="1"/>
    </xf>
    <xf numFmtId="0" fontId="24" fillId="0" borderId="14" xfId="8" applyNumberFormat="1" applyFont="1" applyFill="1" applyBorder="1" applyAlignment="1" applyProtection="1">
      <alignment horizontal="center" vertical="center" wrapText="1"/>
    </xf>
    <xf numFmtId="0" fontId="24" fillId="0" borderId="15" xfId="8" applyNumberFormat="1" applyFont="1" applyFill="1" applyBorder="1" applyAlignment="1" applyProtection="1">
      <alignment horizontal="center" vertical="center" wrapText="1"/>
    </xf>
    <xf numFmtId="0" fontId="23" fillId="0" borderId="0" xfId="8" applyFont="1" applyFill="1" applyAlignment="1" applyProtection="1">
      <alignment horizontal="center" vertical="center" wrapText="1"/>
    </xf>
    <xf numFmtId="0" fontId="1" fillId="0" borderId="0" xfId="8" applyAlignment="1"/>
    <xf numFmtId="0" fontId="24" fillId="0" borderId="0" xfId="8" applyFont="1" applyFill="1" applyBorder="1" applyAlignment="1" applyProtection="1">
      <alignment horizontal="right" vertical="center" wrapText="1"/>
    </xf>
    <xf numFmtId="0" fontId="3" fillId="0" borderId="12" xfId="8" applyFont="1" applyBorder="1" applyAlignment="1">
      <alignment horizontal="right"/>
    </xf>
    <xf numFmtId="0" fontId="10" fillId="0" borderId="1" xfId="8" applyFont="1" applyBorder="1" applyAlignment="1" applyProtection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0" fontId="24" fillId="0" borderId="13" xfId="8" applyNumberFormat="1" applyFont="1" applyBorder="1" applyAlignment="1" applyProtection="1">
      <alignment horizontal="center" vertical="center" wrapText="1"/>
    </xf>
    <xf numFmtId="0" fontId="24" fillId="0" borderId="4" xfId="8" applyNumberFormat="1" applyFont="1" applyBorder="1" applyAlignment="1" applyProtection="1">
      <alignment horizontal="center" vertical="center" wrapText="1"/>
    </xf>
    <xf numFmtId="0" fontId="24" fillId="0" borderId="1" xfId="8" applyNumberFormat="1" applyFont="1" applyBorder="1" applyAlignment="1" applyProtection="1">
      <alignment horizontal="center" vertical="center" wrapText="1"/>
    </xf>
    <xf numFmtId="0" fontId="24" fillId="0" borderId="14" xfId="8" applyFont="1" applyFill="1" applyBorder="1" applyAlignment="1" applyProtection="1">
      <alignment horizontal="center" vertical="center" wrapText="1"/>
    </xf>
    <xf numFmtId="0" fontId="24" fillId="0" borderId="15" xfId="8" applyFont="1" applyFill="1" applyBorder="1" applyAlignment="1" applyProtection="1">
      <alignment horizontal="center" vertical="center" wrapText="1"/>
    </xf>
    <xf numFmtId="0" fontId="13" fillId="0" borderId="0" xfId="0" applyNumberFormat="1" applyFont="1" applyAlignment="1">
      <alignment horizontal="center" wrapText="1"/>
    </xf>
    <xf numFmtId="0" fontId="12" fillId="0" borderId="0" xfId="0" applyNumberFormat="1" applyFont="1" applyAlignment="1">
      <alignment horizontal="left" wrapText="1"/>
    </xf>
    <xf numFmtId="0" fontId="12" fillId="0" borderId="13" xfId="8" applyFont="1" applyBorder="1" applyAlignment="1">
      <alignment horizontal="left" vertical="top" wrapText="1"/>
    </xf>
    <xf numFmtId="0" fontId="12" fillId="0" borderId="4" xfId="8" applyFont="1" applyBorder="1" applyAlignment="1">
      <alignment horizontal="left" vertical="top" wrapText="1"/>
    </xf>
    <xf numFmtId="0" fontId="12" fillId="0" borderId="13" xfId="0" applyNumberFormat="1" applyFont="1" applyBorder="1" applyAlignment="1">
      <alignment horizontal="center" vertical="top" wrapText="1"/>
    </xf>
    <xf numFmtId="0" fontId="12" fillId="0" borderId="4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/>
    <xf numFmtId="0" fontId="10" fillId="0" borderId="0" xfId="0" applyFont="1" applyAlignment="1">
      <alignment horizontal="left" wrapText="1"/>
    </xf>
    <xf numFmtId="0" fontId="12" fillId="0" borderId="2" xfId="0" applyFont="1" applyBorder="1" applyAlignment="1">
      <alignment vertical="top" wrapText="1"/>
    </xf>
    <xf numFmtId="169" fontId="12" fillId="0" borderId="6" xfId="0" applyNumberFormat="1" applyFont="1" applyBorder="1" applyAlignment="1">
      <alignment horizontal="center" vertical="top" wrapText="1"/>
    </xf>
    <xf numFmtId="169" fontId="12" fillId="0" borderId="2" xfId="0" applyNumberFormat="1" applyFont="1" applyBorder="1" applyAlignment="1">
      <alignment horizontal="center" vertical="top" wrapText="1"/>
    </xf>
    <xf numFmtId="164" fontId="12" fillId="3" borderId="9" xfId="0" applyNumberFormat="1" applyFont="1" applyFill="1" applyBorder="1" applyAlignment="1">
      <alignment horizontal="center" vertical="top" wrapText="1"/>
    </xf>
    <xf numFmtId="164" fontId="12" fillId="3" borderId="2" xfId="0" applyNumberFormat="1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7" fillId="0" borderId="0" xfId="7" applyFont="1" applyBorder="1" applyAlignment="1">
      <alignment horizontal="center"/>
    </xf>
    <xf numFmtId="0" fontId="28" fillId="0" borderId="0" xfId="7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27" fillId="0" borderId="0" xfId="7" applyFont="1" applyAlignment="1">
      <alignment horizontal="right"/>
    </xf>
    <xf numFmtId="49" fontId="27" fillId="0" borderId="14" xfId="7" applyNumberFormat="1" applyFont="1" applyBorder="1" applyAlignment="1">
      <alignment horizontal="center" wrapText="1"/>
    </xf>
    <xf numFmtId="49" fontId="27" fillId="0" borderId="15" xfId="7" applyNumberFormat="1" applyFont="1" applyBorder="1" applyAlignment="1">
      <alignment horizontal="center" wrapText="1"/>
    </xf>
    <xf numFmtId="0" fontId="27" fillId="0" borderId="14" xfId="7" applyFont="1" applyBorder="1" applyAlignment="1">
      <alignment horizontal="center" wrapText="1"/>
    </xf>
    <xf numFmtId="0" fontId="27" fillId="0" borderId="15" xfId="7" applyFont="1" applyBorder="1" applyAlignment="1">
      <alignment horizontal="center" wrapText="1"/>
    </xf>
    <xf numFmtId="4" fontId="27" fillId="0" borderId="14" xfId="7" applyNumberFormat="1" applyFont="1" applyBorder="1" applyAlignment="1">
      <alignment horizontal="center" wrapText="1"/>
    </xf>
    <xf numFmtId="4" fontId="27" fillId="0" borderId="15" xfId="7" applyNumberFormat="1" applyFont="1" applyBorder="1" applyAlignment="1">
      <alignment horizontal="center" wrapText="1"/>
    </xf>
    <xf numFmtId="49" fontId="27" fillId="0" borderId="14" xfId="7" applyNumberFormat="1" applyFont="1" applyBorder="1" applyAlignment="1">
      <alignment horizontal="left" wrapText="1"/>
    </xf>
    <xf numFmtId="49" fontId="27" fillId="0" borderId="15" xfId="7" applyNumberFormat="1" applyFont="1" applyBorder="1" applyAlignment="1">
      <alignment horizontal="left" wrapText="1"/>
    </xf>
    <xf numFmtId="0" fontId="7" fillId="0" borderId="2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2">
    <cellStyle name="Гиперссылка" xfId="1" builtinId="8"/>
    <cellStyle name="Обычный" xfId="0" builtinId="0"/>
    <cellStyle name="Обычный 2" xfId="2"/>
    <cellStyle name="Обычный 2 2" xfId="6"/>
    <cellStyle name="Обычный 2 3" xfId="11"/>
    <cellStyle name="Обычный 3" xfId="7"/>
    <cellStyle name="Обычный 4" xfId="8"/>
    <cellStyle name="Обычный_tmp" xfId="5"/>
    <cellStyle name="Обычный_Tmp2" xfId="4"/>
    <cellStyle name="Обычный_Tmp2 2" xfId="9"/>
    <cellStyle name="Обычный_Tmp3" xfId="3"/>
    <cellStyle name="Обычный_Tmp3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B23" sqref="B23"/>
    </sheetView>
  </sheetViews>
  <sheetFormatPr defaultRowHeight="12.75" x14ac:dyDescent="0.2"/>
  <cols>
    <col min="1" max="1" width="17.42578125" customWidth="1"/>
    <col min="2" max="2" width="16.28515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76</v>
      </c>
      <c r="G2" t="s">
        <v>84</v>
      </c>
      <c r="H2">
        <v>4</v>
      </c>
      <c r="I2">
        <v>1</v>
      </c>
      <c r="J2" t="s">
        <v>85</v>
      </c>
      <c r="K2">
        <v>24</v>
      </c>
      <c r="Q2">
        <v>1</v>
      </c>
      <c r="R2">
        <v>1</v>
      </c>
      <c r="S2" t="s">
        <v>89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77</v>
      </c>
      <c r="I3">
        <v>2</v>
      </c>
      <c r="J3" t="s">
        <v>86</v>
      </c>
      <c r="K3">
        <v>28</v>
      </c>
      <c r="Q3">
        <v>1</v>
      </c>
      <c r="R3">
        <v>2</v>
      </c>
      <c r="S3" t="s">
        <v>90</v>
      </c>
      <c r="V3">
        <v>0</v>
      </c>
      <c r="W3">
        <v>1</v>
      </c>
      <c r="X3" s="9">
        <v>0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78</v>
      </c>
      <c r="I4">
        <v>3</v>
      </c>
      <c r="J4" t="s">
        <v>87</v>
      </c>
      <c r="K4">
        <v>24</v>
      </c>
      <c r="Q4">
        <v>1</v>
      </c>
      <c r="R4">
        <v>3</v>
      </c>
      <c r="S4" t="s">
        <v>91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79</v>
      </c>
      <c r="I5">
        <v>4</v>
      </c>
      <c r="J5" t="s">
        <v>88</v>
      </c>
      <c r="K5">
        <v>9</v>
      </c>
      <c r="Q5">
        <v>1</v>
      </c>
      <c r="R5">
        <v>4</v>
      </c>
      <c r="S5" t="s">
        <v>92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80</v>
      </c>
      <c r="Q6">
        <v>1</v>
      </c>
      <c r="R6">
        <v>5</v>
      </c>
      <c r="S6" t="s">
        <v>93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81</v>
      </c>
      <c r="Q7">
        <v>1</v>
      </c>
      <c r="R7">
        <v>6</v>
      </c>
      <c r="S7" t="s">
        <v>94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82</v>
      </c>
      <c r="Q8">
        <v>1</v>
      </c>
      <c r="R8">
        <v>7</v>
      </c>
      <c r="S8" t="s">
        <v>95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2013</v>
      </c>
      <c r="Q9">
        <v>1</v>
      </c>
      <c r="R9">
        <v>8</v>
      </c>
      <c r="S9" t="s">
        <v>96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 t="s">
        <v>6</v>
      </c>
      <c r="Q10">
        <v>1</v>
      </c>
      <c r="R10">
        <v>9</v>
      </c>
      <c r="S10" t="s">
        <v>97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 t="s">
        <v>6</v>
      </c>
      <c r="Q11">
        <v>1</v>
      </c>
      <c r="R11">
        <v>10</v>
      </c>
      <c r="S11" t="s">
        <v>98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83</v>
      </c>
      <c r="Q12">
        <v>1</v>
      </c>
      <c r="R12">
        <v>11</v>
      </c>
      <c r="S12" t="s">
        <v>99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1</v>
      </c>
      <c r="Q13">
        <v>1</v>
      </c>
      <c r="R13">
        <v>12</v>
      </c>
      <c r="S13" t="s">
        <v>100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 t="s">
        <v>6</v>
      </c>
      <c r="Q14">
        <v>1</v>
      </c>
      <c r="R14">
        <v>13</v>
      </c>
      <c r="S14" t="s">
        <v>101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Q15">
        <v>1</v>
      </c>
      <c r="R15">
        <v>14</v>
      </c>
      <c r="S15" t="s">
        <v>102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74</v>
      </c>
      <c r="Q16">
        <v>1</v>
      </c>
      <c r="R16">
        <v>15</v>
      </c>
      <c r="S16" t="s">
        <v>103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75</v>
      </c>
      <c r="Q17">
        <v>1</v>
      </c>
      <c r="R17">
        <v>16</v>
      </c>
      <c r="S17" t="s">
        <v>104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Q18">
        <v>1</v>
      </c>
      <c r="R18">
        <v>17</v>
      </c>
      <c r="S18" t="s">
        <v>105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Q19">
        <v>1</v>
      </c>
      <c r="R19">
        <v>18</v>
      </c>
      <c r="S19" t="s">
        <v>106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Q20">
        <v>1</v>
      </c>
      <c r="R20">
        <v>19</v>
      </c>
      <c r="S20" t="s">
        <v>107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Q21">
        <v>1</v>
      </c>
      <c r="R21">
        <v>20</v>
      </c>
      <c r="S21" t="s">
        <v>108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Q22">
        <v>1</v>
      </c>
      <c r="R22">
        <v>21</v>
      </c>
      <c r="S22" t="s">
        <v>109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Q23">
        <v>1</v>
      </c>
      <c r="R23">
        <v>22</v>
      </c>
      <c r="S23" t="s">
        <v>110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70</v>
      </c>
      <c r="B24" s="1" t="b">
        <v>0</v>
      </c>
      <c r="Q24">
        <v>1</v>
      </c>
      <c r="R24">
        <v>23</v>
      </c>
      <c r="S24" t="s">
        <v>111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71</v>
      </c>
      <c r="B25" s="1" t="b">
        <v>0</v>
      </c>
      <c r="Q25">
        <v>1</v>
      </c>
      <c r="R25">
        <v>24</v>
      </c>
      <c r="S25" t="s">
        <v>112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72</v>
      </c>
      <c r="B26" s="1" t="s">
        <v>4</v>
      </c>
      <c r="Q26">
        <v>2</v>
      </c>
      <c r="R26">
        <v>1</v>
      </c>
      <c r="S26" t="s">
        <v>89</v>
      </c>
      <c r="V26">
        <v>0</v>
      </c>
      <c r="W26">
        <v>1</v>
      </c>
      <c r="X26" s="9">
        <v>1</v>
      </c>
      <c r="Y26">
        <v>0</v>
      </c>
      <c r="Z26">
        <v>0</v>
      </c>
      <c r="AA26">
        <v>1</v>
      </c>
      <c r="AB26">
        <v>1</v>
      </c>
    </row>
    <row r="27" spans="1:28" x14ac:dyDescent="0.2">
      <c r="A27" t="s">
        <v>35</v>
      </c>
      <c r="B27" s="1" t="s">
        <v>4</v>
      </c>
      <c r="Q27">
        <v>2</v>
      </c>
      <c r="R27">
        <v>2</v>
      </c>
      <c r="S27" t="s">
        <v>90</v>
      </c>
      <c r="V27">
        <v>0</v>
      </c>
      <c r="W27">
        <v>1</v>
      </c>
      <c r="X27" s="9">
        <v>0</v>
      </c>
      <c r="Y27">
        <v>0</v>
      </c>
      <c r="Z27">
        <v>0</v>
      </c>
      <c r="AA27">
        <v>1</v>
      </c>
      <c r="AB27">
        <v>1</v>
      </c>
    </row>
    <row r="28" spans="1:28" ht="13.5" thickBot="1" x14ac:dyDescent="0.25">
      <c r="A28" s="2"/>
      <c r="B28" s="1" t="s">
        <v>4</v>
      </c>
      <c r="Q28">
        <v>2</v>
      </c>
      <c r="R28">
        <v>3</v>
      </c>
      <c r="S28" t="s">
        <v>91</v>
      </c>
      <c r="V28">
        <v>0</v>
      </c>
      <c r="W28">
        <v>1</v>
      </c>
      <c r="X28" s="9">
        <v>2</v>
      </c>
      <c r="Y28">
        <v>0</v>
      </c>
      <c r="Z28">
        <v>0</v>
      </c>
      <c r="AA28">
        <v>1</v>
      </c>
      <c r="AB28">
        <v>1</v>
      </c>
    </row>
    <row r="29" spans="1:28" ht="13.5" thickBot="1" x14ac:dyDescent="0.25">
      <c r="A29" s="11" t="s">
        <v>73</v>
      </c>
      <c r="B29" s="12" t="s">
        <v>4</v>
      </c>
      <c r="Q29">
        <v>2</v>
      </c>
      <c r="R29">
        <v>4</v>
      </c>
      <c r="S29" t="s">
        <v>113</v>
      </c>
      <c r="V29">
        <v>0</v>
      </c>
      <c r="W29">
        <v>1</v>
      </c>
      <c r="X29" s="9">
        <v>0</v>
      </c>
      <c r="Y29">
        <v>0</v>
      </c>
      <c r="Z29">
        <v>1</v>
      </c>
      <c r="AA29">
        <v>1</v>
      </c>
      <c r="AB29">
        <v>1</v>
      </c>
    </row>
    <row r="30" spans="1:28" x14ac:dyDescent="0.2">
      <c r="B30" s="1" t="s">
        <v>4</v>
      </c>
      <c r="Q30">
        <v>2</v>
      </c>
      <c r="R30">
        <v>5</v>
      </c>
      <c r="S30" t="s">
        <v>114</v>
      </c>
      <c r="V30">
        <v>0</v>
      </c>
      <c r="W30">
        <v>1</v>
      </c>
      <c r="X30" s="9">
        <v>0</v>
      </c>
      <c r="Y30">
        <v>0</v>
      </c>
      <c r="Z30">
        <v>1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Q31">
        <v>2</v>
      </c>
      <c r="R31">
        <v>6</v>
      </c>
      <c r="S31" t="s">
        <v>115</v>
      </c>
      <c r="V31">
        <v>0</v>
      </c>
      <c r="W31">
        <v>1</v>
      </c>
      <c r="X31" s="9">
        <v>0</v>
      </c>
      <c r="Y31">
        <v>0</v>
      </c>
      <c r="Z31">
        <v>1</v>
      </c>
      <c r="AA31">
        <v>1</v>
      </c>
      <c r="AB31">
        <v>1</v>
      </c>
    </row>
    <row r="32" spans="1:28" x14ac:dyDescent="0.2">
      <c r="A32" s="5" t="s">
        <v>38</v>
      </c>
      <c r="B32" s="6" t="s">
        <v>7</v>
      </c>
      <c r="Q32">
        <v>2</v>
      </c>
      <c r="R32">
        <v>7</v>
      </c>
      <c r="S32" t="s">
        <v>116</v>
      </c>
      <c r="V32">
        <v>0</v>
      </c>
      <c r="W32">
        <v>1</v>
      </c>
      <c r="X32" s="9">
        <v>0</v>
      </c>
      <c r="Y32">
        <v>0</v>
      </c>
      <c r="Z32">
        <v>1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Q33">
        <v>2</v>
      </c>
      <c r="R33">
        <v>8</v>
      </c>
      <c r="S33" t="s">
        <v>117</v>
      </c>
      <c r="V33">
        <v>0</v>
      </c>
      <c r="W33">
        <v>1</v>
      </c>
      <c r="X33" s="9">
        <v>0</v>
      </c>
      <c r="Y33">
        <v>0</v>
      </c>
      <c r="Z33">
        <v>1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Q34">
        <v>2</v>
      </c>
      <c r="R34">
        <v>9</v>
      </c>
      <c r="S34" t="s">
        <v>93</v>
      </c>
      <c r="V34">
        <v>2</v>
      </c>
      <c r="W34">
        <v>0</v>
      </c>
      <c r="X34" s="9">
        <v>4</v>
      </c>
      <c r="Y34">
        <v>0</v>
      </c>
      <c r="Z34">
        <v>0</v>
      </c>
      <c r="AA34">
        <v>0</v>
      </c>
      <c r="AB34">
        <v>1</v>
      </c>
    </row>
    <row r="35" spans="1:28" x14ac:dyDescent="0.2">
      <c r="B35" s="1" t="s">
        <v>4</v>
      </c>
      <c r="Q35">
        <v>2</v>
      </c>
      <c r="R35">
        <v>10</v>
      </c>
      <c r="S35" t="s">
        <v>118</v>
      </c>
      <c r="V35">
        <v>2</v>
      </c>
      <c r="W35">
        <v>0</v>
      </c>
      <c r="X35" s="9">
        <v>5</v>
      </c>
      <c r="Y35">
        <v>0</v>
      </c>
      <c r="Z35">
        <v>0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Q36">
        <v>2</v>
      </c>
      <c r="R36">
        <v>11</v>
      </c>
      <c r="S36" t="s">
        <v>95</v>
      </c>
      <c r="V36">
        <v>2</v>
      </c>
      <c r="W36">
        <v>0</v>
      </c>
      <c r="X36" s="9">
        <v>6</v>
      </c>
      <c r="Y36">
        <v>0</v>
      </c>
      <c r="Z36">
        <v>0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Q37">
        <v>2</v>
      </c>
      <c r="R37">
        <v>12</v>
      </c>
      <c r="S37" t="s">
        <v>96</v>
      </c>
      <c r="V37">
        <v>2</v>
      </c>
      <c r="W37">
        <v>0</v>
      </c>
      <c r="X37" s="9">
        <v>7</v>
      </c>
      <c r="Y37">
        <v>0</v>
      </c>
      <c r="Z37">
        <v>0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Q38">
        <v>2</v>
      </c>
      <c r="R38">
        <v>13</v>
      </c>
      <c r="S38" t="s">
        <v>119</v>
      </c>
      <c r="V38">
        <v>2</v>
      </c>
      <c r="W38">
        <v>0</v>
      </c>
      <c r="X38" s="9">
        <v>8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Q39">
        <v>2</v>
      </c>
      <c r="R39">
        <v>14</v>
      </c>
      <c r="S39" t="s">
        <v>98</v>
      </c>
      <c r="V39">
        <v>2</v>
      </c>
      <c r="W39">
        <v>0</v>
      </c>
      <c r="X39" s="9">
        <v>9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Q40">
        <v>2</v>
      </c>
      <c r="R40">
        <v>15</v>
      </c>
      <c r="S40" t="s">
        <v>99</v>
      </c>
      <c r="V40">
        <v>2</v>
      </c>
      <c r="W40">
        <v>0</v>
      </c>
      <c r="X40" s="9">
        <v>10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Q41">
        <v>2</v>
      </c>
      <c r="R41">
        <v>16</v>
      </c>
      <c r="S41" t="s">
        <v>100</v>
      </c>
      <c r="V41">
        <v>2</v>
      </c>
      <c r="W41">
        <v>0</v>
      </c>
      <c r="X41" s="9">
        <v>11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Q42">
        <v>2</v>
      </c>
      <c r="R42">
        <v>17</v>
      </c>
      <c r="S42" t="s">
        <v>101</v>
      </c>
      <c r="V42">
        <v>2</v>
      </c>
      <c r="W42">
        <v>0</v>
      </c>
      <c r="X42" s="9">
        <v>12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Q43">
        <v>2</v>
      </c>
      <c r="R43">
        <v>18</v>
      </c>
      <c r="S43" s="1" t="s">
        <v>102</v>
      </c>
      <c r="V43">
        <v>2</v>
      </c>
      <c r="W43">
        <v>0</v>
      </c>
      <c r="X43" s="9">
        <v>13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Q44">
        <v>2</v>
      </c>
      <c r="R44">
        <v>19</v>
      </c>
      <c r="S44" s="1" t="s">
        <v>103</v>
      </c>
      <c r="V44">
        <v>2</v>
      </c>
      <c r="W44">
        <v>0</v>
      </c>
      <c r="X44" s="9">
        <v>14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Q45">
        <v>2</v>
      </c>
      <c r="R45">
        <v>20</v>
      </c>
      <c r="S45" s="1" t="s">
        <v>120</v>
      </c>
      <c r="V45">
        <v>2</v>
      </c>
      <c r="W45">
        <v>0</v>
      </c>
      <c r="X45" s="9">
        <v>15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Q46">
        <v>2</v>
      </c>
      <c r="R46">
        <v>21</v>
      </c>
      <c r="S46" s="1" t="s">
        <v>105</v>
      </c>
      <c r="V46">
        <v>2</v>
      </c>
      <c r="W46">
        <v>0</v>
      </c>
      <c r="X46" s="9">
        <v>16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Q47">
        <v>2</v>
      </c>
      <c r="R47">
        <v>22</v>
      </c>
      <c r="S47" s="1" t="s">
        <v>106</v>
      </c>
      <c r="V47">
        <v>2</v>
      </c>
      <c r="W47">
        <v>0</v>
      </c>
      <c r="X47" s="9">
        <v>17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Q48">
        <v>2</v>
      </c>
      <c r="R48">
        <v>23</v>
      </c>
      <c r="S48" s="1" t="s">
        <v>107</v>
      </c>
      <c r="V48">
        <v>2</v>
      </c>
      <c r="W48">
        <v>0</v>
      </c>
      <c r="X48" s="9">
        <v>18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Q49">
        <v>2</v>
      </c>
      <c r="R49">
        <v>24</v>
      </c>
      <c r="S49" s="1" t="s">
        <v>108</v>
      </c>
      <c r="V49">
        <v>2</v>
      </c>
      <c r="W49">
        <v>0</v>
      </c>
      <c r="X49" s="9">
        <v>19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/>
      <c r="B50" s="1" t="s">
        <v>4</v>
      </c>
      <c r="Q50">
        <v>2</v>
      </c>
      <c r="R50">
        <v>25</v>
      </c>
      <c r="S50" s="1" t="s">
        <v>109</v>
      </c>
      <c r="V50">
        <v>2</v>
      </c>
      <c r="W50">
        <v>0</v>
      </c>
      <c r="X50" s="9">
        <v>20</v>
      </c>
      <c r="Y50">
        <v>0</v>
      </c>
      <c r="Z50">
        <v>0</v>
      </c>
      <c r="AA50">
        <v>0</v>
      </c>
      <c r="AB50">
        <v>1</v>
      </c>
    </row>
    <row r="51" spans="1:28" x14ac:dyDescent="0.2">
      <c r="B51" s="1" t="s">
        <v>4</v>
      </c>
      <c r="Q51">
        <v>2</v>
      </c>
      <c r="R51">
        <v>26</v>
      </c>
      <c r="S51" s="1" t="s">
        <v>110</v>
      </c>
      <c r="V51">
        <v>2</v>
      </c>
      <c r="W51">
        <v>0</v>
      </c>
      <c r="X51" s="9">
        <v>21</v>
      </c>
      <c r="Y51">
        <v>0</v>
      </c>
      <c r="Z51">
        <v>0</v>
      </c>
      <c r="AA51">
        <v>0</v>
      </c>
      <c r="AB51">
        <v>1</v>
      </c>
    </row>
    <row r="52" spans="1:28" x14ac:dyDescent="0.2">
      <c r="B52" s="1" t="s">
        <v>4</v>
      </c>
      <c r="Q52">
        <v>2</v>
      </c>
      <c r="R52">
        <v>27</v>
      </c>
      <c r="S52" s="1" t="s">
        <v>111</v>
      </c>
      <c r="V52">
        <v>2</v>
      </c>
      <c r="W52">
        <v>0</v>
      </c>
      <c r="X52" s="9">
        <v>22</v>
      </c>
      <c r="Y52">
        <v>0</v>
      </c>
      <c r="Z52">
        <v>0</v>
      </c>
      <c r="AA52">
        <v>0</v>
      </c>
      <c r="AB52">
        <v>1</v>
      </c>
    </row>
    <row r="53" spans="1:28" x14ac:dyDescent="0.2">
      <c r="B53" s="1" t="s">
        <v>4</v>
      </c>
      <c r="Q53">
        <v>2</v>
      </c>
      <c r="R53">
        <v>28</v>
      </c>
      <c r="S53" s="1" t="s">
        <v>112</v>
      </c>
      <c r="V53">
        <v>2</v>
      </c>
      <c r="W53">
        <v>0</v>
      </c>
      <c r="X53" s="9">
        <v>23</v>
      </c>
      <c r="Y53">
        <v>0</v>
      </c>
      <c r="Z53">
        <v>0</v>
      </c>
      <c r="AA53">
        <v>0</v>
      </c>
      <c r="AB53">
        <v>1</v>
      </c>
    </row>
    <row r="54" spans="1:28" x14ac:dyDescent="0.2">
      <c r="B54" s="1" t="s">
        <v>4</v>
      </c>
      <c r="Q54">
        <v>3</v>
      </c>
      <c r="R54">
        <v>1</v>
      </c>
      <c r="S54" s="1" t="s">
        <v>89</v>
      </c>
      <c r="V54">
        <v>0</v>
      </c>
      <c r="W54">
        <v>1</v>
      </c>
      <c r="X54" s="9">
        <v>1</v>
      </c>
      <c r="Y54">
        <v>0</v>
      </c>
      <c r="Z54">
        <v>0</v>
      </c>
      <c r="AA54">
        <v>1</v>
      </c>
      <c r="AB54">
        <v>1</v>
      </c>
    </row>
    <row r="55" spans="1:28" x14ac:dyDescent="0.2">
      <c r="B55" s="1" t="s">
        <v>4</v>
      </c>
      <c r="Q55">
        <v>3</v>
      </c>
      <c r="R55">
        <v>2</v>
      </c>
      <c r="S55" s="1" t="s">
        <v>90</v>
      </c>
      <c r="V55">
        <v>0</v>
      </c>
      <c r="W55">
        <v>1</v>
      </c>
      <c r="X55" s="9">
        <v>0</v>
      </c>
      <c r="Y55">
        <v>0</v>
      </c>
      <c r="Z55">
        <v>0</v>
      </c>
      <c r="AA55">
        <v>1</v>
      </c>
      <c r="AB55">
        <v>1</v>
      </c>
    </row>
    <row r="56" spans="1:28" x14ac:dyDescent="0.2">
      <c r="B56" s="1" t="s">
        <v>4</v>
      </c>
      <c r="Q56">
        <v>3</v>
      </c>
      <c r="R56">
        <v>3</v>
      </c>
      <c r="S56" s="1" t="s">
        <v>91</v>
      </c>
      <c r="V56">
        <v>0</v>
      </c>
      <c r="W56">
        <v>1</v>
      </c>
      <c r="X56" s="9">
        <v>2</v>
      </c>
      <c r="Y56">
        <v>0</v>
      </c>
      <c r="Z56">
        <v>1</v>
      </c>
      <c r="AA56">
        <v>1</v>
      </c>
      <c r="AB56">
        <v>1</v>
      </c>
    </row>
    <row r="57" spans="1:28" x14ac:dyDescent="0.2">
      <c r="B57" s="1" t="s">
        <v>4</v>
      </c>
      <c r="Q57">
        <v>3</v>
      </c>
      <c r="R57">
        <v>4</v>
      </c>
      <c r="S57" s="1" t="s">
        <v>121</v>
      </c>
      <c r="V57">
        <v>0</v>
      </c>
      <c r="W57">
        <v>1</v>
      </c>
      <c r="X57" s="9">
        <v>3</v>
      </c>
      <c r="Y57">
        <v>0</v>
      </c>
      <c r="Z57">
        <v>1</v>
      </c>
      <c r="AA57">
        <v>1</v>
      </c>
      <c r="AB57">
        <v>1</v>
      </c>
    </row>
    <row r="58" spans="1:28" x14ac:dyDescent="0.2">
      <c r="B58" s="1" t="s">
        <v>4</v>
      </c>
      <c r="Q58">
        <v>3</v>
      </c>
      <c r="R58">
        <v>5</v>
      </c>
      <c r="S58" s="1" t="s">
        <v>93</v>
      </c>
      <c r="V58">
        <v>2</v>
      </c>
      <c r="W58">
        <v>0</v>
      </c>
      <c r="X58" s="9">
        <v>4</v>
      </c>
      <c r="Y58">
        <v>0</v>
      </c>
      <c r="Z58">
        <v>0</v>
      </c>
      <c r="AA58">
        <v>0</v>
      </c>
      <c r="AB58">
        <v>1</v>
      </c>
    </row>
    <row r="59" spans="1:28" x14ac:dyDescent="0.2">
      <c r="B59" s="1" t="s">
        <v>4</v>
      </c>
      <c r="Q59">
        <v>3</v>
      </c>
      <c r="R59">
        <v>6</v>
      </c>
      <c r="S59" s="1" t="s">
        <v>122</v>
      </c>
      <c r="V59">
        <v>2</v>
      </c>
      <c r="W59">
        <v>0</v>
      </c>
      <c r="X59" s="9">
        <v>5</v>
      </c>
      <c r="Y59">
        <v>0</v>
      </c>
      <c r="Z59">
        <v>0</v>
      </c>
      <c r="AA59">
        <v>0</v>
      </c>
      <c r="AB59">
        <v>1</v>
      </c>
    </row>
    <row r="60" spans="1:28" x14ac:dyDescent="0.2">
      <c r="B60" s="1" t="s">
        <v>4</v>
      </c>
      <c r="Q60">
        <v>3</v>
      </c>
      <c r="R60">
        <v>7</v>
      </c>
      <c r="S60" s="1" t="s">
        <v>95</v>
      </c>
      <c r="V60">
        <v>2</v>
      </c>
      <c r="W60">
        <v>0</v>
      </c>
      <c r="X60" s="9">
        <v>6</v>
      </c>
      <c r="Y60">
        <v>0</v>
      </c>
      <c r="Z60">
        <v>0</v>
      </c>
      <c r="AA60">
        <v>0</v>
      </c>
      <c r="AB60">
        <v>1</v>
      </c>
    </row>
    <row r="61" spans="1:28" x14ac:dyDescent="0.2">
      <c r="B61" s="1" t="s">
        <v>4</v>
      </c>
      <c r="Q61">
        <v>3</v>
      </c>
      <c r="R61">
        <v>8</v>
      </c>
      <c r="S61" s="1" t="s">
        <v>96</v>
      </c>
      <c r="V61">
        <v>2</v>
      </c>
      <c r="W61">
        <v>0</v>
      </c>
      <c r="X61" s="9">
        <v>7</v>
      </c>
      <c r="Y61">
        <v>0</v>
      </c>
      <c r="Z61">
        <v>0</v>
      </c>
      <c r="AA61">
        <v>0</v>
      </c>
      <c r="AB61">
        <v>1</v>
      </c>
    </row>
    <row r="62" spans="1:28" x14ac:dyDescent="0.2">
      <c r="B62" s="1" t="s">
        <v>4</v>
      </c>
      <c r="Q62">
        <v>3</v>
      </c>
      <c r="R62">
        <v>9</v>
      </c>
      <c r="S62" t="s">
        <v>119</v>
      </c>
      <c r="V62">
        <v>2</v>
      </c>
      <c r="W62">
        <v>0</v>
      </c>
      <c r="X62" s="9">
        <v>8</v>
      </c>
      <c r="Y62">
        <v>0</v>
      </c>
      <c r="Z62">
        <v>0</v>
      </c>
      <c r="AA62">
        <v>0</v>
      </c>
      <c r="AB62">
        <v>1</v>
      </c>
    </row>
    <row r="63" spans="1:28" x14ac:dyDescent="0.2">
      <c r="B63" s="1" t="s">
        <v>4</v>
      </c>
      <c r="Q63">
        <v>3</v>
      </c>
      <c r="R63">
        <v>10</v>
      </c>
      <c r="S63" t="s">
        <v>98</v>
      </c>
      <c r="V63">
        <v>2</v>
      </c>
      <c r="W63">
        <v>0</v>
      </c>
      <c r="X63" s="9">
        <v>9</v>
      </c>
      <c r="Y63">
        <v>0</v>
      </c>
      <c r="Z63">
        <v>0</v>
      </c>
      <c r="AA63">
        <v>0</v>
      </c>
      <c r="AB63">
        <v>1</v>
      </c>
    </row>
    <row r="64" spans="1:28" x14ac:dyDescent="0.2">
      <c r="B64" s="1" t="s">
        <v>4</v>
      </c>
      <c r="Q64">
        <v>3</v>
      </c>
      <c r="R64">
        <v>11</v>
      </c>
      <c r="S64" t="s">
        <v>99</v>
      </c>
      <c r="V64">
        <v>2</v>
      </c>
      <c r="W64">
        <v>0</v>
      </c>
      <c r="X64" s="9">
        <v>10</v>
      </c>
      <c r="Y64">
        <v>0</v>
      </c>
      <c r="Z64">
        <v>0</v>
      </c>
      <c r="AA64">
        <v>0</v>
      </c>
      <c r="AB64">
        <v>1</v>
      </c>
    </row>
    <row r="65" spans="2:28" x14ac:dyDescent="0.2">
      <c r="B65" s="1" t="s">
        <v>4</v>
      </c>
      <c r="Q65">
        <v>3</v>
      </c>
      <c r="R65">
        <v>12</v>
      </c>
      <c r="S65" t="s">
        <v>100</v>
      </c>
      <c r="V65">
        <v>2</v>
      </c>
      <c r="W65">
        <v>0</v>
      </c>
      <c r="X65" s="9">
        <v>11</v>
      </c>
      <c r="Y65">
        <v>0</v>
      </c>
      <c r="Z65">
        <v>0</v>
      </c>
      <c r="AA65">
        <v>0</v>
      </c>
      <c r="AB65">
        <v>1</v>
      </c>
    </row>
    <row r="66" spans="2:28" x14ac:dyDescent="0.2">
      <c r="B66" s="1" t="s">
        <v>4</v>
      </c>
      <c r="Q66">
        <v>3</v>
      </c>
      <c r="R66">
        <v>13</v>
      </c>
      <c r="S66" t="s">
        <v>101</v>
      </c>
      <c r="V66">
        <v>2</v>
      </c>
      <c r="W66">
        <v>0</v>
      </c>
      <c r="X66" s="9">
        <v>12</v>
      </c>
      <c r="Y66">
        <v>0</v>
      </c>
      <c r="Z66">
        <v>0</v>
      </c>
      <c r="AA66">
        <v>0</v>
      </c>
      <c r="AB66">
        <v>1</v>
      </c>
    </row>
    <row r="67" spans="2:28" x14ac:dyDescent="0.2">
      <c r="B67" s="1" t="s">
        <v>4</v>
      </c>
      <c r="Q67">
        <v>3</v>
      </c>
      <c r="R67">
        <v>14</v>
      </c>
      <c r="S67" t="s">
        <v>102</v>
      </c>
      <c r="V67">
        <v>2</v>
      </c>
      <c r="W67">
        <v>0</v>
      </c>
      <c r="X67" s="9">
        <v>13</v>
      </c>
      <c r="Y67">
        <v>0</v>
      </c>
      <c r="Z67">
        <v>0</v>
      </c>
      <c r="AA67">
        <v>0</v>
      </c>
      <c r="AB67">
        <v>1</v>
      </c>
    </row>
    <row r="68" spans="2:28" x14ac:dyDescent="0.2">
      <c r="B68" s="1" t="s">
        <v>4</v>
      </c>
      <c r="Q68">
        <v>3</v>
      </c>
      <c r="R68">
        <v>15</v>
      </c>
      <c r="S68" t="s">
        <v>123</v>
      </c>
      <c r="V68">
        <v>2</v>
      </c>
      <c r="W68">
        <v>0</v>
      </c>
      <c r="X68" s="9">
        <v>14</v>
      </c>
      <c r="Y68">
        <v>0</v>
      </c>
      <c r="Z68">
        <v>0</v>
      </c>
      <c r="AA68">
        <v>0</v>
      </c>
      <c r="AB68">
        <v>1</v>
      </c>
    </row>
    <row r="69" spans="2:28" x14ac:dyDescent="0.2">
      <c r="B69" s="1" t="s">
        <v>4</v>
      </c>
      <c r="Q69">
        <v>3</v>
      </c>
      <c r="R69">
        <v>16</v>
      </c>
      <c r="S69" t="s">
        <v>124</v>
      </c>
      <c r="V69">
        <v>2</v>
      </c>
      <c r="W69">
        <v>0</v>
      </c>
      <c r="X69" s="9">
        <v>15</v>
      </c>
      <c r="Y69">
        <v>0</v>
      </c>
      <c r="Z69">
        <v>0</v>
      </c>
      <c r="AA69">
        <v>0</v>
      </c>
      <c r="AB69">
        <v>1</v>
      </c>
    </row>
    <row r="70" spans="2:28" x14ac:dyDescent="0.2">
      <c r="B70" s="1" t="s">
        <v>4</v>
      </c>
      <c r="Q70">
        <v>3</v>
      </c>
      <c r="R70">
        <v>17</v>
      </c>
      <c r="S70" t="s">
        <v>105</v>
      </c>
      <c r="V70">
        <v>2</v>
      </c>
      <c r="W70">
        <v>0</v>
      </c>
      <c r="X70" s="9">
        <v>16</v>
      </c>
      <c r="Y70">
        <v>0</v>
      </c>
      <c r="Z70">
        <v>0</v>
      </c>
      <c r="AA70">
        <v>0</v>
      </c>
      <c r="AB70">
        <v>1</v>
      </c>
    </row>
    <row r="71" spans="2:28" x14ac:dyDescent="0.2">
      <c r="B71" s="1" t="s">
        <v>4</v>
      </c>
      <c r="Q71">
        <v>3</v>
      </c>
      <c r="R71">
        <v>18</v>
      </c>
      <c r="S71" t="s">
        <v>125</v>
      </c>
      <c r="V71">
        <v>2</v>
      </c>
      <c r="W71">
        <v>0</v>
      </c>
      <c r="X71" s="9">
        <v>17</v>
      </c>
      <c r="Y71">
        <v>0</v>
      </c>
      <c r="Z71">
        <v>0</v>
      </c>
      <c r="AA71">
        <v>0</v>
      </c>
      <c r="AB71">
        <v>1</v>
      </c>
    </row>
    <row r="72" spans="2:28" x14ac:dyDescent="0.2">
      <c r="B72" s="1" t="s">
        <v>4</v>
      </c>
      <c r="Q72">
        <v>3</v>
      </c>
      <c r="R72">
        <v>19</v>
      </c>
      <c r="S72" t="s">
        <v>107</v>
      </c>
      <c r="V72">
        <v>2</v>
      </c>
      <c r="W72">
        <v>0</v>
      </c>
      <c r="X72" s="9">
        <v>18</v>
      </c>
      <c r="Y72">
        <v>0</v>
      </c>
      <c r="Z72">
        <v>0</v>
      </c>
      <c r="AA72">
        <v>0</v>
      </c>
      <c r="AB72">
        <v>1</v>
      </c>
    </row>
    <row r="73" spans="2:28" x14ac:dyDescent="0.2">
      <c r="B73" s="1" t="s">
        <v>4</v>
      </c>
      <c r="Q73">
        <v>3</v>
      </c>
      <c r="R73">
        <v>20</v>
      </c>
      <c r="S73" t="s">
        <v>108</v>
      </c>
      <c r="V73">
        <v>2</v>
      </c>
      <c r="W73">
        <v>0</v>
      </c>
      <c r="X73" s="9">
        <v>19</v>
      </c>
      <c r="Y73">
        <v>0</v>
      </c>
      <c r="Z73">
        <v>0</v>
      </c>
      <c r="AA73">
        <v>0</v>
      </c>
      <c r="AB73">
        <v>1</v>
      </c>
    </row>
    <row r="74" spans="2:28" x14ac:dyDescent="0.2">
      <c r="B74" s="1" t="s">
        <v>4</v>
      </c>
      <c r="Q74">
        <v>3</v>
      </c>
      <c r="R74">
        <v>21</v>
      </c>
      <c r="S74" t="s">
        <v>109</v>
      </c>
      <c r="V74">
        <v>2</v>
      </c>
      <c r="W74">
        <v>0</v>
      </c>
      <c r="X74" s="9">
        <v>20</v>
      </c>
      <c r="Y74">
        <v>0</v>
      </c>
      <c r="Z74">
        <v>0</v>
      </c>
      <c r="AA74">
        <v>0</v>
      </c>
      <c r="AB74">
        <v>1</v>
      </c>
    </row>
    <row r="75" spans="2:28" x14ac:dyDescent="0.2">
      <c r="B75" s="1" t="s">
        <v>4</v>
      </c>
      <c r="Q75">
        <v>3</v>
      </c>
      <c r="R75">
        <v>22</v>
      </c>
      <c r="S75" t="s">
        <v>110</v>
      </c>
      <c r="V75">
        <v>2</v>
      </c>
      <c r="W75">
        <v>0</v>
      </c>
      <c r="X75" s="9">
        <v>21</v>
      </c>
      <c r="Y75">
        <v>0</v>
      </c>
      <c r="Z75">
        <v>0</v>
      </c>
      <c r="AA75">
        <v>0</v>
      </c>
      <c r="AB75">
        <v>1</v>
      </c>
    </row>
    <row r="76" spans="2:28" x14ac:dyDescent="0.2">
      <c r="B76" s="1" t="s">
        <v>4</v>
      </c>
      <c r="Q76">
        <v>3</v>
      </c>
      <c r="R76">
        <v>23</v>
      </c>
      <c r="S76" t="s">
        <v>111</v>
      </c>
      <c r="V76">
        <v>2</v>
      </c>
      <c r="W76">
        <v>0</v>
      </c>
      <c r="X76" s="9">
        <v>22</v>
      </c>
      <c r="Y76">
        <v>0</v>
      </c>
      <c r="Z76">
        <v>0</v>
      </c>
      <c r="AA76">
        <v>0</v>
      </c>
      <c r="AB76">
        <v>1</v>
      </c>
    </row>
    <row r="77" spans="2:28" x14ac:dyDescent="0.2">
      <c r="B77" s="1" t="s">
        <v>4</v>
      </c>
      <c r="Q77">
        <v>3</v>
      </c>
      <c r="R77">
        <v>24</v>
      </c>
      <c r="S77" t="s">
        <v>112</v>
      </c>
      <c r="V77">
        <v>2</v>
      </c>
      <c r="W77">
        <v>0</v>
      </c>
      <c r="X77" s="9">
        <v>23</v>
      </c>
      <c r="Y77">
        <v>0</v>
      </c>
      <c r="Z77">
        <v>0</v>
      </c>
      <c r="AA77">
        <v>0</v>
      </c>
      <c r="AB77">
        <v>1</v>
      </c>
    </row>
    <row r="78" spans="2:28" x14ac:dyDescent="0.2">
      <c r="B78" s="1" t="s">
        <v>4</v>
      </c>
      <c r="Q78">
        <v>4</v>
      </c>
      <c r="R78">
        <v>1</v>
      </c>
      <c r="S78" t="s">
        <v>89</v>
      </c>
      <c r="V78">
        <v>0</v>
      </c>
      <c r="W78">
        <v>1</v>
      </c>
      <c r="X78" s="9">
        <v>1</v>
      </c>
      <c r="Y78">
        <v>0</v>
      </c>
      <c r="Z78">
        <v>0</v>
      </c>
      <c r="AA78">
        <v>1</v>
      </c>
      <c r="AB78">
        <v>0</v>
      </c>
    </row>
    <row r="79" spans="2:28" x14ac:dyDescent="0.2">
      <c r="B79" s="1" t="s">
        <v>4</v>
      </c>
      <c r="Q79">
        <v>4</v>
      </c>
      <c r="R79">
        <v>2</v>
      </c>
      <c r="S79" t="s">
        <v>91</v>
      </c>
      <c r="V79">
        <v>0</v>
      </c>
      <c r="W79">
        <v>1</v>
      </c>
      <c r="X79" s="9">
        <v>2</v>
      </c>
      <c r="Y79">
        <v>0</v>
      </c>
      <c r="Z79">
        <v>1</v>
      </c>
      <c r="AA79">
        <v>1</v>
      </c>
      <c r="AB79">
        <v>0</v>
      </c>
    </row>
    <row r="80" spans="2:28" x14ac:dyDescent="0.2">
      <c r="B80" s="1" t="s">
        <v>4</v>
      </c>
      <c r="Q80">
        <v>4</v>
      </c>
      <c r="R80">
        <v>3</v>
      </c>
      <c r="S80" t="s">
        <v>126</v>
      </c>
      <c r="V80">
        <v>2</v>
      </c>
      <c r="W80">
        <v>0</v>
      </c>
      <c r="X80" s="9">
        <v>3</v>
      </c>
      <c r="Y80">
        <v>0</v>
      </c>
      <c r="Z80">
        <v>0</v>
      </c>
      <c r="AA80">
        <v>0</v>
      </c>
      <c r="AB80">
        <v>1</v>
      </c>
    </row>
    <row r="81" spans="2:28" x14ac:dyDescent="0.2">
      <c r="B81" s="1" t="s">
        <v>4</v>
      </c>
      <c r="Q81">
        <v>4</v>
      </c>
      <c r="R81">
        <v>4</v>
      </c>
      <c r="S81" t="s">
        <v>127</v>
      </c>
      <c r="V81">
        <v>2</v>
      </c>
      <c r="W81">
        <v>0</v>
      </c>
      <c r="X81" s="9">
        <v>4</v>
      </c>
      <c r="Y81">
        <v>0</v>
      </c>
      <c r="Z81">
        <v>0</v>
      </c>
      <c r="AA81">
        <v>0</v>
      </c>
      <c r="AB81">
        <v>1</v>
      </c>
    </row>
    <row r="82" spans="2:28" x14ac:dyDescent="0.2">
      <c r="B82" s="1" t="s">
        <v>4</v>
      </c>
      <c r="Q82">
        <v>4</v>
      </c>
      <c r="R82">
        <v>5</v>
      </c>
      <c r="S82" t="s">
        <v>128</v>
      </c>
      <c r="V82">
        <v>2</v>
      </c>
      <c r="W82">
        <v>0</v>
      </c>
      <c r="X82" s="9">
        <v>5</v>
      </c>
      <c r="Y82">
        <v>0</v>
      </c>
      <c r="Z82">
        <v>0</v>
      </c>
      <c r="AA82">
        <v>0</v>
      </c>
      <c r="AB82">
        <v>1</v>
      </c>
    </row>
    <row r="83" spans="2:28" x14ac:dyDescent="0.2">
      <c r="B83" s="1" t="s">
        <v>4</v>
      </c>
      <c r="Q83">
        <v>4</v>
      </c>
      <c r="R83">
        <v>6</v>
      </c>
      <c r="S83" t="s">
        <v>129</v>
      </c>
      <c r="V83">
        <v>2</v>
      </c>
      <c r="W83">
        <v>0</v>
      </c>
      <c r="X83" s="9">
        <v>6</v>
      </c>
      <c r="Y83">
        <v>0</v>
      </c>
      <c r="Z83">
        <v>0</v>
      </c>
      <c r="AA83">
        <v>0</v>
      </c>
      <c r="AB83">
        <v>1</v>
      </c>
    </row>
    <row r="84" spans="2:28" x14ac:dyDescent="0.2">
      <c r="B84" s="1" t="s">
        <v>4</v>
      </c>
      <c r="Q84">
        <v>4</v>
      </c>
      <c r="R84">
        <v>7</v>
      </c>
      <c r="S84" t="s">
        <v>130</v>
      </c>
      <c r="V84">
        <v>2</v>
      </c>
      <c r="W84">
        <v>0</v>
      </c>
      <c r="X84" s="9">
        <v>7</v>
      </c>
      <c r="Y84">
        <v>0</v>
      </c>
      <c r="Z84">
        <v>0</v>
      </c>
      <c r="AA84">
        <v>0</v>
      </c>
      <c r="AB84">
        <v>1</v>
      </c>
    </row>
    <row r="85" spans="2:28" x14ac:dyDescent="0.2">
      <c r="B85" s="1" t="s">
        <v>4</v>
      </c>
      <c r="Q85">
        <v>4</v>
      </c>
      <c r="R85">
        <v>8</v>
      </c>
      <c r="S85" t="s">
        <v>131</v>
      </c>
      <c r="V85">
        <v>2</v>
      </c>
      <c r="W85">
        <v>0</v>
      </c>
      <c r="X85" s="9">
        <v>8</v>
      </c>
      <c r="Y85">
        <v>0</v>
      </c>
      <c r="Z85">
        <v>0</v>
      </c>
      <c r="AA85">
        <v>0</v>
      </c>
      <c r="AB85">
        <v>1</v>
      </c>
    </row>
    <row r="86" spans="2:28" x14ac:dyDescent="0.2">
      <c r="B86" s="1" t="s">
        <v>4</v>
      </c>
      <c r="Q86">
        <v>4</v>
      </c>
      <c r="R86">
        <v>9</v>
      </c>
      <c r="S86" t="s">
        <v>132</v>
      </c>
      <c r="V86">
        <v>2</v>
      </c>
      <c r="W86">
        <v>0</v>
      </c>
      <c r="X86" s="9">
        <v>9</v>
      </c>
      <c r="Y86">
        <v>0</v>
      </c>
      <c r="Z86">
        <v>0</v>
      </c>
      <c r="AA86">
        <v>0</v>
      </c>
      <c r="AB86">
        <v>1</v>
      </c>
    </row>
    <row r="87" spans="2:28" x14ac:dyDescent="0.2">
      <c r="B87" s="1" t="s">
        <v>4</v>
      </c>
    </row>
    <row r="88" spans="2:28" x14ac:dyDescent="0.2">
      <c r="B88" s="1" t="s">
        <v>4</v>
      </c>
    </row>
    <row r="89" spans="2:28" x14ac:dyDescent="0.2">
      <c r="B89" s="1" t="s">
        <v>4</v>
      </c>
    </row>
    <row r="90" spans="2:28" x14ac:dyDescent="0.2">
      <c r="B90" s="1" t="s">
        <v>4</v>
      </c>
    </row>
    <row r="91" spans="2:28" x14ac:dyDescent="0.2">
      <c r="B91" s="1" t="s">
        <v>4</v>
      </c>
    </row>
    <row r="92" spans="2:28" x14ac:dyDescent="0.2">
      <c r="B92" s="1" t="s">
        <v>4</v>
      </c>
    </row>
    <row r="93" spans="2:28" x14ac:dyDescent="0.2">
      <c r="B93" s="1" t="s">
        <v>4</v>
      </c>
    </row>
    <row r="94" spans="2:28" x14ac:dyDescent="0.2">
      <c r="B94" s="1" t="s">
        <v>4</v>
      </c>
    </row>
    <row r="95" spans="2:28" x14ac:dyDescent="0.2">
      <c r="B95" s="1" t="s">
        <v>4</v>
      </c>
    </row>
    <row r="96" spans="2:28" x14ac:dyDescent="0.2">
      <c r="B96" s="1" t="s">
        <v>4</v>
      </c>
    </row>
    <row r="97" spans="2:2" x14ac:dyDescent="0.2">
      <c r="B97" s="1" t="s">
        <v>4</v>
      </c>
    </row>
    <row r="98" spans="2:2" x14ac:dyDescent="0.2">
      <c r="B98" s="1" t="s">
        <v>4</v>
      </c>
    </row>
    <row r="99" spans="2:2" x14ac:dyDescent="0.2">
      <c r="B99" s="1" t="s">
        <v>4</v>
      </c>
    </row>
    <row r="100" spans="2:2" x14ac:dyDescent="0.2">
      <c r="B100" s="1" t="s">
        <v>4</v>
      </c>
    </row>
    <row r="101" spans="2:2" x14ac:dyDescent="0.2">
      <c r="B101" s="1" t="s">
        <v>4</v>
      </c>
    </row>
    <row r="102" spans="2:2" x14ac:dyDescent="0.2">
      <c r="B102" s="1" t="s">
        <v>4</v>
      </c>
    </row>
    <row r="103" spans="2:2" x14ac:dyDescent="0.2">
      <c r="B103" s="1" t="s">
        <v>4</v>
      </c>
    </row>
    <row r="104" spans="2:2" x14ac:dyDescent="0.2">
      <c r="B104" s="1" t="s">
        <v>4</v>
      </c>
    </row>
    <row r="105" spans="2:2" x14ac:dyDescent="0.2">
      <c r="B105" s="1" t="s">
        <v>4</v>
      </c>
    </row>
    <row r="106" spans="2:2" x14ac:dyDescent="0.2">
      <c r="B106" s="1" t="s">
        <v>4</v>
      </c>
    </row>
    <row r="107" spans="2:2" x14ac:dyDescent="0.2">
      <c r="B107" s="1" t="s">
        <v>4</v>
      </c>
    </row>
    <row r="108" spans="2:2" x14ac:dyDescent="0.2">
      <c r="B108" s="1" t="s">
        <v>4</v>
      </c>
    </row>
    <row r="109" spans="2:2" x14ac:dyDescent="0.2">
      <c r="B109" s="1" t="s">
        <v>4</v>
      </c>
    </row>
    <row r="110" spans="2:2" x14ac:dyDescent="0.2">
      <c r="B110" s="1" t="s">
        <v>4</v>
      </c>
    </row>
    <row r="111" spans="2:2" x14ac:dyDescent="0.2">
      <c r="B111" s="1" t="s">
        <v>4</v>
      </c>
    </row>
    <row r="112" spans="2:2" x14ac:dyDescent="0.2">
      <c r="B112" s="1" t="s">
        <v>4</v>
      </c>
    </row>
    <row r="113" spans="2:2" x14ac:dyDescent="0.2">
      <c r="B113" s="1" t="s">
        <v>4</v>
      </c>
    </row>
    <row r="114" spans="2:2" x14ac:dyDescent="0.2">
      <c r="B114" s="1" t="s">
        <v>4</v>
      </c>
    </row>
    <row r="115" spans="2:2" x14ac:dyDescent="0.2">
      <c r="B115" s="1" t="s">
        <v>4</v>
      </c>
    </row>
    <row r="116" spans="2:2" x14ac:dyDescent="0.2">
      <c r="B116" s="1" t="s">
        <v>4</v>
      </c>
    </row>
    <row r="117" spans="2:2" x14ac:dyDescent="0.2">
      <c r="B117" s="1" t="s">
        <v>4</v>
      </c>
    </row>
    <row r="118" spans="2:2" x14ac:dyDescent="0.2">
      <c r="B118" s="1" t="s">
        <v>4</v>
      </c>
    </row>
    <row r="119" spans="2:2" x14ac:dyDescent="0.2">
      <c r="B119" s="1" t="s">
        <v>4</v>
      </c>
    </row>
    <row r="120" spans="2:2" x14ac:dyDescent="0.2">
      <c r="B120" s="1" t="s">
        <v>4</v>
      </c>
    </row>
    <row r="121" spans="2:2" x14ac:dyDescent="0.2">
      <c r="B121" s="1" t="s">
        <v>4</v>
      </c>
    </row>
    <row r="122" spans="2:2" x14ac:dyDescent="0.2">
      <c r="B122" s="1" t="s">
        <v>4</v>
      </c>
    </row>
    <row r="123" spans="2:2" x14ac:dyDescent="0.2">
      <c r="B123" s="1" t="s">
        <v>4</v>
      </c>
    </row>
    <row r="124" spans="2:2" x14ac:dyDescent="0.2">
      <c r="B124" s="1" t="s">
        <v>4</v>
      </c>
    </row>
    <row r="125" spans="2:2" x14ac:dyDescent="0.2">
      <c r="B125" s="1" t="s">
        <v>4</v>
      </c>
    </row>
    <row r="126" spans="2:2" x14ac:dyDescent="0.2">
      <c r="B126" s="1" t="s">
        <v>4</v>
      </c>
    </row>
    <row r="127" spans="2:2" x14ac:dyDescent="0.2">
      <c r="B127" s="1" t="s">
        <v>4</v>
      </c>
    </row>
    <row r="128" spans="2:2" x14ac:dyDescent="0.2">
      <c r="B128" s="1" t="s">
        <v>4</v>
      </c>
    </row>
    <row r="129" spans="2:2" x14ac:dyDescent="0.2">
      <c r="B129" s="1" t="s">
        <v>4</v>
      </c>
    </row>
    <row r="130" spans="2:2" x14ac:dyDescent="0.2">
      <c r="B130" s="1" t="s">
        <v>4</v>
      </c>
    </row>
    <row r="131" spans="2:2" x14ac:dyDescent="0.2">
      <c r="B131" s="1" t="s">
        <v>4</v>
      </c>
    </row>
    <row r="132" spans="2:2" x14ac:dyDescent="0.2">
      <c r="B132" s="1" t="s">
        <v>4</v>
      </c>
    </row>
    <row r="133" spans="2:2" x14ac:dyDescent="0.2">
      <c r="B133" s="1" t="s">
        <v>4</v>
      </c>
    </row>
    <row r="134" spans="2:2" x14ac:dyDescent="0.2">
      <c r="B134" s="1" t="s">
        <v>4</v>
      </c>
    </row>
    <row r="135" spans="2:2" x14ac:dyDescent="0.2">
      <c r="B135" s="1" t="s">
        <v>4</v>
      </c>
    </row>
    <row r="136" spans="2:2" x14ac:dyDescent="0.2">
      <c r="B136" s="1" t="s">
        <v>4</v>
      </c>
    </row>
    <row r="137" spans="2:2" x14ac:dyDescent="0.2">
      <c r="B137" s="1" t="s">
        <v>4</v>
      </c>
    </row>
    <row r="138" spans="2:2" x14ac:dyDescent="0.2">
      <c r="B138" s="1" t="s">
        <v>4</v>
      </c>
    </row>
    <row r="139" spans="2:2" x14ac:dyDescent="0.2">
      <c r="B139" s="1" t="s">
        <v>4</v>
      </c>
    </row>
    <row r="140" spans="2:2" x14ac:dyDescent="0.2">
      <c r="B140" s="1" t="s">
        <v>4</v>
      </c>
    </row>
    <row r="141" spans="2:2" x14ac:dyDescent="0.2">
      <c r="B141" s="1" t="s">
        <v>4</v>
      </c>
    </row>
    <row r="142" spans="2:2" x14ac:dyDescent="0.2">
      <c r="B142" s="1" t="s">
        <v>4</v>
      </c>
    </row>
    <row r="143" spans="2:2" x14ac:dyDescent="0.2">
      <c r="B143" s="1" t="s">
        <v>4</v>
      </c>
    </row>
    <row r="144" spans="2:2" x14ac:dyDescent="0.2">
      <c r="B144" s="1" t="s">
        <v>4</v>
      </c>
    </row>
    <row r="145" spans="2:2" x14ac:dyDescent="0.2">
      <c r="B145" s="1" t="s">
        <v>4</v>
      </c>
    </row>
    <row r="146" spans="2:2" x14ac:dyDescent="0.2">
      <c r="B146" s="1" t="s">
        <v>4</v>
      </c>
    </row>
    <row r="147" spans="2:2" x14ac:dyDescent="0.2">
      <c r="B147" s="1" t="s">
        <v>4</v>
      </c>
    </row>
    <row r="148" spans="2:2" x14ac:dyDescent="0.2">
      <c r="B148" s="1" t="s">
        <v>4</v>
      </c>
    </row>
    <row r="149" spans="2:2" x14ac:dyDescent="0.2">
      <c r="B149" s="1" t="s">
        <v>4</v>
      </c>
    </row>
    <row r="150" spans="2:2" x14ac:dyDescent="0.2">
      <c r="B150" s="1" t="s">
        <v>4</v>
      </c>
    </row>
    <row r="151" spans="2:2" x14ac:dyDescent="0.2">
      <c r="B151" s="1" t="s">
        <v>4</v>
      </c>
    </row>
    <row r="152" spans="2:2" x14ac:dyDescent="0.2">
      <c r="B152" s="1" t="s">
        <v>4</v>
      </c>
    </row>
    <row r="153" spans="2:2" x14ac:dyDescent="0.2">
      <c r="B153" s="1" t="s">
        <v>4</v>
      </c>
    </row>
    <row r="154" spans="2:2" x14ac:dyDescent="0.2">
      <c r="B154" s="1" t="s">
        <v>4</v>
      </c>
    </row>
    <row r="155" spans="2:2" x14ac:dyDescent="0.2">
      <c r="B155" s="1" t="s">
        <v>4</v>
      </c>
    </row>
    <row r="156" spans="2:2" x14ac:dyDescent="0.2">
      <c r="B156" s="1" t="s">
        <v>4</v>
      </c>
    </row>
    <row r="157" spans="2:2" x14ac:dyDescent="0.2">
      <c r="B157" s="1" t="s">
        <v>4</v>
      </c>
    </row>
    <row r="158" spans="2:2" x14ac:dyDescent="0.2">
      <c r="B158" s="1" t="s">
        <v>4</v>
      </c>
    </row>
    <row r="159" spans="2:2" x14ac:dyDescent="0.2">
      <c r="B159" s="1" t="s">
        <v>4</v>
      </c>
    </row>
    <row r="160" spans="2:2" x14ac:dyDescent="0.2">
      <c r="B160" s="1" t="s">
        <v>4</v>
      </c>
    </row>
    <row r="161" spans="2:2" x14ac:dyDescent="0.2">
      <c r="B161" s="1" t="s">
        <v>4</v>
      </c>
    </row>
    <row r="162" spans="2:2" x14ac:dyDescent="0.2">
      <c r="B162" s="1" t="s">
        <v>4</v>
      </c>
    </row>
    <row r="163" spans="2:2" x14ac:dyDescent="0.2">
      <c r="B163" s="1" t="s">
        <v>4</v>
      </c>
    </row>
    <row r="164" spans="2:2" x14ac:dyDescent="0.2">
      <c r="B164" s="1" t="s">
        <v>4</v>
      </c>
    </row>
    <row r="165" spans="2:2" x14ac:dyDescent="0.2">
      <c r="B165" s="1" t="s">
        <v>4</v>
      </c>
    </row>
    <row r="166" spans="2:2" x14ac:dyDescent="0.2">
      <c r="B166" s="1" t="s">
        <v>4</v>
      </c>
    </row>
    <row r="167" spans="2:2" x14ac:dyDescent="0.2">
      <c r="B167" s="1" t="s">
        <v>4</v>
      </c>
    </row>
    <row r="168" spans="2:2" x14ac:dyDescent="0.2">
      <c r="B168" s="1" t="s">
        <v>4</v>
      </c>
    </row>
    <row r="169" spans="2:2" x14ac:dyDescent="0.2">
      <c r="B169" s="1" t="s">
        <v>4</v>
      </c>
    </row>
    <row r="170" spans="2:2" x14ac:dyDescent="0.2">
      <c r="B170" s="1" t="s">
        <v>4</v>
      </c>
    </row>
    <row r="171" spans="2:2" x14ac:dyDescent="0.2">
      <c r="B171" s="1" t="s">
        <v>4</v>
      </c>
    </row>
    <row r="172" spans="2:2" x14ac:dyDescent="0.2">
      <c r="B172" s="1" t="s">
        <v>4</v>
      </c>
    </row>
    <row r="173" spans="2:2" x14ac:dyDescent="0.2">
      <c r="B173" s="1" t="s">
        <v>4</v>
      </c>
    </row>
    <row r="174" spans="2:2" x14ac:dyDescent="0.2">
      <c r="B174" s="1" t="s">
        <v>4</v>
      </c>
    </row>
    <row r="175" spans="2:2" x14ac:dyDescent="0.2">
      <c r="B175" s="1" t="s">
        <v>4</v>
      </c>
    </row>
    <row r="176" spans="2:2" x14ac:dyDescent="0.2">
      <c r="B176" s="1" t="s">
        <v>4</v>
      </c>
    </row>
    <row r="177" spans="2:2" x14ac:dyDescent="0.2">
      <c r="B177" s="1" t="s">
        <v>4</v>
      </c>
    </row>
    <row r="178" spans="2:2" x14ac:dyDescent="0.2">
      <c r="B178" s="1" t="s">
        <v>4</v>
      </c>
    </row>
    <row r="179" spans="2:2" x14ac:dyDescent="0.2">
      <c r="B179" s="1" t="s">
        <v>4</v>
      </c>
    </row>
    <row r="180" spans="2:2" x14ac:dyDescent="0.2">
      <c r="B180" s="1" t="s">
        <v>4</v>
      </c>
    </row>
    <row r="181" spans="2:2" x14ac:dyDescent="0.2">
      <c r="B181" s="1" t="s">
        <v>4</v>
      </c>
    </row>
    <row r="182" spans="2:2" x14ac:dyDescent="0.2">
      <c r="B182" s="1" t="s">
        <v>4</v>
      </c>
    </row>
    <row r="183" spans="2:2" x14ac:dyDescent="0.2">
      <c r="B183" s="1" t="s">
        <v>4</v>
      </c>
    </row>
    <row r="184" spans="2:2" x14ac:dyDescent="0.2">
      <c r="B184" s="1" t="s">
        <v>4</v>
      </c>
    </row>
    <row r="185" spans="2:2" x14ac:dyDescent="0.2">
      <c r="B185" s="1" t="s">
        <v>4</v>
      </c>
    </row>
    <row r="186" spans="2:2" x14ac:dyDescent="0.2">
      <c r="B186" s="1" t="s">
        <v>4</v>
      </c>
    </row>
    <row r="187" spans="2:2" x14ac:dyDescent="0.2">
      <c r="B187" s="1" t="s">
        <v>4</v>
      </c>
    </row>
    <row r="188" spans="2:2" x14ac:dyDescent="0.2">
      <c r="B188" s="1" t="s">
        <v>4</v>
      </c>
    </row>
    <row r="189" spans="2:2" x14ac:dyDescent="0.2">
      <c r="B189" s="1" t="s">
        <v>4</v>
      </c>
    </row>
    <row r="190" spans="2:2" x14ac:dyDescent="0.2">
      <c r="B190" s="1" t="s">
        <v>4</v>
      </c>
    </row>
    <row r="191" spans="2:2" x14ac:dyDescent="0.2">
      <c r="B191" s="1" t="s">
        <v>4</v>
      </c>
    </row>
    <row r="192" spans="2:2" x14ac:dyDescent="0.2">
      <c r="B192" s="1" t="s">
        <v>4</v>
      </c>
    </row>
    <row r="193" spans="2:2" x14ac:dyDescent="0.2">
      <c r="B193" s="1" t="s">
        <v>4</v>
      </c>
    </row>
    <row r="194" spans="2:2" x14ac:dyDescent="0.2">
      <c r="B194" s="1" t="s">
        <v>4</v>
      </c>
    </row>
    <row r="195" spans="2:2" x14ac:dyDescent="0.2">
      <c r="B195" s="1" t="s">
        <v>4</v>
      </c>
    </row>
    <row r="196" spans="2:2" x14ac:dyDescent="0.2">
      <c r="B196" s="1" t="s">
        <v>4</v>
      </c>
    </row>
    <row r="197" spans="2:2" x14ac:dyDescent="0.2">
      <c r="B197" s="1" t="s">
        <v>4</v>
      </c>
    </row>
    <row r="198" spans="2:2" x14ac:dyDescent="0.2">
      <c r="B198" s="1" t="s">
        <v>4</v>
      </c>
    </row>
    <row r="199" spans="2:2" x14ac:dyDescent="0.2">
      <c r="B199" s="1" t="s">
        <v>4</v>
      </c>
    </row>
    <row r="200" spans="2:2" x14ac:dyDescent="0.2">
      <c r="B200" s="1" t="s">
        <v>4</v>
      </c>
    </row>
    <row r="201" spans="2:2" x14ac:dyDescent="0.2">
      <c r="B201" s="1" t="s">
        <v>4</v>
      </c>
    </row>
    <row r="202" spans="2:2" x14ac:dyDescent="0.2">
      <c r="B202" s="1" t="s">
        <v>4</v>
      </c>
    </row>
    <row r="203" spans="2:2" x14ac:dyDescent="0.2">
      <c r="B203" s="1" t="s">
        <v>4</v>
      </c>
    </row>
    <row r="204" spans="2:2" x14ac:dyDescent="0.2">
      <c r="B204" s="1" t="s">
        <v>4</v>
      </c>
    </row>
    <row r="205" spans="2:2" x14ac:dyDescent="0.2">
      <c r="B205" s="1" t="s">
        <v>4</v>
      </c>
    </row>
    <row r="206" spans="2:2" x14ac:dyDescent="0.2">
      <c r="B206" s="1" t="s">
        <v>4</v>
      </c>
    </row>
    <row r="207" spans="2:2" x14ac:dyDescent="0.2">
      <c r="B207" s="1" t="s">
        <v>4</v>
      </c>
    </row>
    <row r="208" spans="2:2" x14ac:dyDescent="0.2">
      <c r="B208" s="1" t="s">
        <v>4</v>
      </c>
    </row>
    <row r="209" spans="2:2" x14ac:dyDescent="0.2">
      <c r="B209" s="1" t="s">
        <v>4</v>
      </c>
    </row>
    <row r="210" spans="2:2" x14ac:dyDescent="0.2">
      <c r="B210" s="1" t="s">
        <v>4</v>
      </c>
    </row>
    <row r="211" spans="2:2" x14ac:dyDescent="0.2">
      <c r="B211" s="1" t="s">
        <v>4</v>
      </c>
    </row>
    <row r="212" spans="2:2" x14ac:dyDescent="0.2">
      <c r="B212" s="1" t="s">
        <v>4</v>
      </c>
    </row>
    <row r="213" spans="2:2" x14ac:dyDescent="0.2">
      <c r="B213" s="1" t="s">
        <v>4</v>
      </c>
    </row>
    <row r="214" spans="2:2" x14ac:dyDescent="0.2">
      <c r="B214" s="1" t="s">
        <v>4</v>
      </c>
    </row>
    <row r="215" spans="2:2" x14ac:dyDescent="0.2">
      <c r="B215" s="1" t="s">
        <v>4</v>
      </c>
    </row>
    <row r="216" spans="2:2" x14ac:dyDescent="0.2">
      <c r="B216" s="1" t="s">
        <v>4</v>
      </c>
    </row>
    <row r="217" spans="2:2" x14ac:dyDescent="0.2">
      <c r="B217" s="1" t="s">
        <v>4</v>
      </c>
    </row>
    <row r="218" spans="2:2" x14ac:dyDescent="0.2">
      <c r="B218" s="1" t="s">
        <v>4</v>
      </c>
    </row>
    <row r="219" spans="2:2" x14ac:dyDescent="0.2">
      <c r="B219" s="1" t="s">
        <v>4</v>
      </c>
    </row>
    <row r="220" spans="2:2" x14ac:dyDescent="0.2">
      <c r="B220" s="1" t="s">
        <v>4</v>
      </c>
    </row>
    <row r="221" spans="2:2" x14ac:dyDescent="0.2">
      <c r="B221" s="1" t="s">
        <v>4</v>
      </c>
    </row>
    <row r="222" spans="2:2" x14ac:dyDescent="0.2">
      <c r="B222" s="1" t="s">
        <v>4</v>
      </c>
    </row>
    <row r="223" spans="2:2" x14ac:dyDescent="0.2">
      <c r="B223" s="1" t="s">
        <v>4</v>
      </c>
    </row>
    <row r="224" spans="2:2" x14ac:dyDescent="0.2">
      <c r="B224" s="1" t="s">
        <v>4</v>
      </c>
    </row>
    <row r="225" spans="2:2" x14ac:dyDescent="0.2">
      <c r="B225" s="1" t="s">
        <v>4</v>
      </c>
    </row>
    <row r="226" spans="2:2" x14ac:dyDescent="0.2">
      <c r="B226" s="1" t="s">
        <v>4</v>
      </c>
    </row>
    <row r="227" spans="2:2" x14ac:dyDescent="0.2">
      <c r="B227" s="1" t="s">
        <v>4</v>
      </c>
    </row>
    <row r="228" spans="2:2" x14ac:dyDescent="0.2">
      <c r="B228" s="1" t="s">
        <v>4</v>
      </c>
    </row>
    <row r="229" spans="2:2" x14ac:dyDescent="0.2">
      <c r="B229" s="1" t="s">
        <v>4</v>
      </c>
    </row>
    <row r="230" spans="2:2" x14ac:dyDescent="0.2">
      <c r="B230" s="1" t="s">
        <v>4</v>
      </c>
    </row>
    <row r="231" spans="2:2" x14ac:dyDescent="0.2">
      <c r="B231" s="1" t="s">
        <v>4</v>
      </c>
    </row>
    <row r="232" spans="2:2" x14ac:dyDescent="0.2">
      <c r="B232" s="1" t="s">
        <v>4</v>
      </c>
    </row>
    <row r="233" spans="2:2" x14ac:dyDescent="0.2">
      <c r="B233" s="1" t="s">
        <v>4</v>
      </c>
    </row>
    <row r="234" spans="2:2" x14ac:dyDescent="0.2">
      <c r="B234" s="1" t="s">
        <v>4</v>
      </c>
    </row>
    <row r="235" spans="2:2" x14ac:dyDescent="0.2">
      <c r="B235" s="1" t="s">
        <v>4</v>
      </c>
    </row>
    <row r="236" spans="2:2" x14ac:dyDescent="0.2">
      <c r="B236" s="1" t="s">
        <v>4</v>
      </c>
    </row>
    <row r="237" spans="2:2" x14ac:dyDescent="0.2">
      <c r="B237" s="1" t="s">
        <v>4</v>
      </c>
    </row>
    <row r="238" spans="2:2" x14ac:dyDescent="0.2">
      <c r="B238" s="1" t="s">
        <v>4</v>
      </c>
    </row>
    <row r="239" spans="2:2" x14ac:dyDescent="0.2">
      <c r="B239" s="1" t="s">
        <v>4</v>
      </c>
    </row>
    <row r="240" spans="2:2" x14ac:dyDescent="0.2">
      <c r="B240" s="1" t="s">
        <v>4</v>
      </c>
    </row>
    <row r="241" spans="2:2" x14ac:dyDescent="0.2">
      <c r="B241" s="1" t="s">
        <v>4</v>
      </c>
    </row>
    <row r="242" spans="2:2" x14ac:dyDescent="0.2">
      <c r="B242" s="1" t="s">
        <v>4</v>
      </c>
    </row>
    <row r="243" spans="2:2" x14ac:dyDescent="0.2">
      <c r="B243" s="1" t="s">
        <v>4</v>
      </c>
    </row>
    <row r="244" spans="2:2" x14ac:dyDescent="0.2">
      <c r="B244" s="1" t="s">
        <v>4</v>
      </c>
    </row>
    <row r="245" spans="2:2" x14ac:dyDescent="0.2">
      <c r="B245" s="1" t="s">
        <v>4</v>
      </c>
    </row>
    <row r="246" spans="2:2" x14ac:dyDescent="0.2">
      <c r="B246" s="1" t="s">
        <v>4</v>
      </c>
    </row>
    <row r="247" spans="2:2" x14ac:dyDescent="0.2">
      <c r="B247" s="1" t="s">
        <v>4</v>
      </c>
    </row>
    <row r="248" spans="2:2" x14ac:dyDescent="0.2">
      <c r="B248" s="1" t="s">
        <v>4</v>
      </c>
    </row>
    <row r="249" spans="2:2" x14ac:dyDescent="0.2">
      <c r="B249" s="1" t="s">
        <v>4</v>
      </c>
    </row>
    <row r="250" spans="2:2" x14ac:dyDescent="0.2">
      <c r="B250" s="1" t="s">
        <v>4</v>
      </c>
    </row>
    <row r="251" spans="2:2" x14ac:dyDescent="0.2">
      <c r="B251" s="1" t="s">
        <v>4</v>
      </c>
    </row>
    <row r="252" spans="2:2" x14ac:dyDescent="0.2">
      <c r="B252" s="1" t="s">
        <v>4</v>
      </c>
    </row>
    <row r="253" spans="2:2" x14ac:dyDescent="0.2">
      <c r="B253" s="1" t="s">
        <v>4</v>
      </c>
    </row>
    <row r="254" spans="2:2" x14ac:dyDescent="0.2">
      <c r="B254" s="1" t="s">
        <v>4</v>
      </c>
    </row>
    <row r="255" spans="2:2" x14ac:dyDescent="0.2">
      <c r="B255" s="1" t="s">
        <v>4</v>
      </c>
    </row>
    <row r="256" spans="2:2" x14ac:dyDescent="0.2">
      <c r="B256" s="1" t="s">
        <v>4</v>
      </c>
    </row>
    <row r="257" spans="2:2" x14ac:dyDescent="0.2">
      <c r="B257" s="1" t="s">
        <v>4</v>
      </c>
    </row>
    <row r="258" spans="2:2" x14ac:dyDescent="0.2">
      <c r="B258" s="1" t="s">
        <v>4</v>
      </c>
    </row>
    <row r="259" spans="2:2" x14ac:dyDescent="0.2">
      <c r="B259" s="1" t="s">
        <v>4</v>
      </c>
    </row>
    <row r="260" spans="2:2" x14ac:dyDescent="0.2">
      <c r="B260" s="1" t="s">
        <v>4</v>
      </c>
    </row>
    <row r="261" spans="2:2" x14ac:dyDescent="0.2">
      <c r="B261" s="1" t="s">
        <v>4</v>
      </c>
    </row>
    <row r="262" spans="2:2" x14ac:dyDescent="0.2">
      <c r="B262" s="1" t="s">
        <v>4</v>
      </c>
    </row>
    <row r="263" spans="2:2" x14ac:dyDescent="0.2">
      <c r="B263" s="1" t="s">
        <v>4</v>
      </c>
    </row>
    <row r="264" spans="2:2" x14ac:dyDescent="0.2">
      <c r="B264" s="1" t="s">
        <v>4</v>
      </c>
    </row>
    <row r="265" spans="2:2" x14ac:dyDescent="0.2">
      <c r="B265" s="1" t="s">
        <v>4</v>
      </c>
    </row>
    <row r="266" spans="2:2" x14ac:dyDescent="0.2">
      <c r="B266" s="1" t="s">
        <v>4</v>
      </c>
    </row>
    <row r="267" spans="2:2" x14ac:dyDescent="0.2">
      <c r="B267" s="1" t="s">
        <v>4</v>
      </c>
    </row>
    <row r="268" spans="2:2" x14ac:dyDescent="0.2">
      <c r="B268" s="1" t="s">
        <v>4</v>
      </c>
    </row>
    <row r="269" spans="2:2" x14ac:dyDescent="0.2">
      <c r="B269" s="1" t="s">
        <v>4</v>
      </c>
    </row>
    <row r="270" spans="2:2" x14ac:dyDescent="0.2">
      <c r="B270" s="1" t="s">
        <v>4</v>
      </c>
    </row>
    <row r="271" spans="2:2" x14ac:dyDescent="0.2">
      <c r="B271" s="1" t="s">
        <v>4</v>
      </c>
    </row>
    <row r="272" spans="2:2" x14ac:dyDescent="0.2">
      <c r="B272" s="1" t="s">
        <v>4</v>
      </c>
    </row>
    <row r="273" spans="2:2" x14ac:dyDescent="0.2">
      <c r="B273" s="1" t="s">
        <v>4</v>
      </c>
    </row>
    <row r="274" spans="2:2" x14ac:dyDescent="0.2">
      <c r="B274" s="1" t="s">
        <v>4</v>
      </c>
    </row>
    <row r="275" spans="2:2" x14ac:dyDescent="0.2">
      <c r="B275" s="1" t="s">
        <v>4</v>
      </c>
    </row>
    <row r="276" spans="2:2" x14ac:dyDescent="0.2">
      <c r="B276" s="1" t="s">
        <v>4</v>
      </c>
    </row>
    <row r="277" spans="2:2" x14ac:dyDescent="0.2">
      <c r="B277" s="1" t="s">
        <v>4</v>
      </c>
    </row>
    <row r="278" spans="2:2" x14ac:dyDescent="0.2">
      <c r="B278" s="1" t="s">
        <v>4</v>
      </c>
    </row>
    <row r="279" spans="2:2" x14ac:dyDescent="0.2">
      <c r="B279" s="1" t="s">
        <v>4</v>
      </c>
    </row>
    <row r="280" spans="2:2" x14ac:dyDescent="0.2">
      <c r="B280" s="1" t="s">
        <v>4</v>
      </c>
    </row>
    <row r="281" spans="2:2" x14ac:dyDescent="0.2">
      <c r="B281" s="1" t="s">
        <v>4</v>
      </c>
    </row>
    <row r="282" spans="2:2" x14ac:dyDescent="0.2">
      <c r="B282" s="1" t="s">
        <v>4</v>
      </c>
    </row>
    <row r="283" spans="2:2" x14ac:dyDescent="0.2">
      <c r="B283" s="1" t="s">
        <v>4</v>
      </c>
    </row>
    <row r="284" spans="2:2" x14ac:dyDescent="0.2">
      <c r="B284" s="1" t="s">
        <v>4</v>
      </c>
    </row>
    <row r="285" spans="2:2" x14ac:dyDescent="0.2">
      <c r="B285" s="1" t="s">
        <v>4</v>
      </c>
    </row>
    <row r="286" spans="2:2" x14ac:dyDescent="0.2">
      <c r="B286" s="1" t="s">
        <v>4</v>
      </c>
    </row>
    <row r="287" spans="2:2" x14ac:dyDescent="0.2">
      <c r="B287" s="1" t="s">
        <v>4</v>
      </c>
    </row>
    <row r="288" spans="2:2" x14ac:dyDescent="0.2">
      <c r="B288" s="1" t="s">
        <v>4</v>
      </c>
    </row>
    <row r="289" spans="2:2" x14ac:dyDescent="0.2">
      <c r="B289" s="1" t="s">
        <v>4</v>
      </c>
    </row>
    <row r="290" spans="2:2" x14ac:dyDescent="0.2">
      <c r="B290" s="1" t="s">
        <v>4</v>
      </c>
    </row>
    <row r="291" spans="2:2" x14ac:dyDescent="0.2">
      <c r="B291" s="1" t="s">
        <v>4</v>
      </c>
    </row>
    <row r="292" spans="2:2" x14ac:dyDescent="0.2">
      <c r="B292" s="1" t="s">
        <v>4</v>
      </c>
    </row>
    <row r="293" spans="2:2" x14ac:dyDescent="0.2">
      <c r="B293" s="1" t="s">
        <v>4</v>
      </c>
    </row>
    <row r="294" spans="2:2" x14ac:dyDescent="0.2">
      <c r="B294" s="1" t="s">
        <v>4</v>
      </c>
    </row>
    <row r="295" spans="2:2" x14ac:dyDescent="0.2">
      <c r="B295" s="1" t="s">
        <v>4</v>
      </c>
    </row>
    <row r="296" spans="2:2" x14ac:dyDescent="0.2">
      <c r="B296" s="1" t="s">
        <v>4</v>
      </c>
    </row>
    <row r="297" spans="2:2" x14ac:dyDescent="0.2">
      <c r="B297" s="1" t="s">
        <v>4</v>
      </c>
    </row>
    <row r="298" spans="2:2" x14ac:dyDescent="0.2">
      <c r="B298" s="1" t="s">
        <v>4</v>
      </c>
    </row>
    <row r="299" spans="2:2" x14ac:dyDescent="0.2">
      <c r="B299" s="1" t="s">
        <v>4</v>
      </c>
    </row>
    <row r="300" spans="2:2" x14ac:dyDescent="0.2">
      <c r="B300" s="1" t="s">
        <v>4</v>
      </c>
    </row>
    <row r="301" spans="2:2" x14ac:dyDescent="0.2">
      <c r="B301" s="1" t="s">
        <v>4</v>
      </c>
    </row>
    <row r="302" spans="2:2" x14ac:dyDescent="0.2">
      <c r="B302" s="1" t="s">
        <v>4</v>
      </c>
    </row>
    <row r="303" spans="2:2" x14ac:dyDescent="0.2">
      <c r="B303" s="1" t="s">
        <v>4</v>
      </c>
    </row>
    <row r="304" spans="2:2" x14ac:dyDescent="0.2">
      <c r="B304" s="1" t="s">
        <v>4</v>
      </c>
    </row>
    <row r="305" spans="2:2" x14ac:dyDescent="0.2">
      <c r="B305" s="1" t="s">
        <v>4</v>
      </c>
    </row>
    <row r="306" spans="2:2" x14ac:dyDescent="0.2">
      <c r="B306" s="1" t="s">
        <v>4</v>
      </c>
    </row>
    <row r="307" spans="2:2" x14ac:dyDescent="0.2">
      <c r="B307" s="1" t="s">
        <v>4</v>
      </c>
    </row>
    <row r="308" spans="2:2" x14ac:dyDescent="0.2">
      <c r="B308" s="1" t="s">
        <v>4</v>
      </c>
    </row>
    <row r="309" spans="2:2" x14ac:dyDescent="0.2">
      <c r="B309" s="1" t="s">
        <v>4</v>
      </c>
    </row>
    <row r="310" spans="2:2" x14ac:dyDescent="0.2">
      <c r="B310" s="1" t="s">
        <v>4</v>
      </c>
    </row>
    <row r="311" spans="2:2" x14ac:dyDescent="0.2">
      <c r="B311" s="1" t="s">
        <v>4</v>
      </c>
    </row>
    <row r="312" spans="2:2" x14ac:dyDescent="0.2">
      <c r="B312" s="1" t="s">
        <v>4</v>
      </c>
    </row>
    <row r="313" spans="2:2" x14ac:dyDescent="0.2">
      <c r="B313" s="1" t="s">
        <v>4</v>
      </c>
    </row>
    <row r="314" spans="2:2" x14ac:dyDescent="0.2">
      <c r="B314" s="1" t="s">
        <v>4</v>
      </c>
    </row>
    <row r="315" spans="2:2" x14ac:dyDescent="0.2">
      <c r="B315" s="1" t="s">
        <v>4</v>
      </c>
    </row>
    <row r="316" spans="2:2" x14ac:dyDescent="0.2">
      <c r="B316" s="1" t="s">
        <v>4</v>
      </c>
    </row>
    <row r="317" spans="2:2" x14ac:dyDescent="0.2">
      <c r="B317" s="1" t="s">
        <v>4</v>
      </c>
    </row>
    <row r="318" spans="2:2" x14ac:dyDescent="0.2">
      <c r="B318" s="1" t="s">
        <v>4</v>
      </c>
    </row>
    <row r="319" spans="2:2" x14ac:dyDescent="0.2">
      <c r="B319" s="1" t="s">
        <v>4</v>
      </c>
    </row>
    <row r="320" spans="2:2" x14ac:dyDescent="0.2">
      <c r="B320" s="1" t="s">
        <v>4</v>
      </c>
    </row>
    <row r="321" spans="2:2" x14ac:dyDescent="0.2">
      <c r="B321" s="1" t="s">
        <v>4</v>
      </c>
    </row>
    <row r="322" spans="2:2" x14ac:dyDescent="0.2">
      <c r="B322" s="1" t="s">
        <v>4</v>
      </c>
    </row>
    <row r="323" spans="2:2" x14ac:dyDescent="0.2">
      <c r="B323" s="1" t="s">
        <v>4</v>
      </c>
    </row>
    <row r="324" spans="2:2" x14ac:dyDescent="0.2">
      <c r="B324" s="1" t="s">
        <v>4</v>
      </c>
    </row>
    <row r="325" spans="2:2" x14ac:dyDescent="0.2">
      <c r="B325" s="1" t="s">
        <v>4</v>
      </c>
    </row>
    <row r="326" spans="2:2" x14ac:dyDescent="0.2">
      <c r="B326" s="1" t="s">
        <v>4</v>
      </c>
    </row>
    <row r="327" spans="2:2" x14ac:dyDescent="0.2">
      <c r="B327" s="1" t="s">
        <v>4</v>
      </c>
    </row>
    <row r="328" spans="2:2" x14ac:dyDescent="0.2">
      <c r="B328" s="1" t="s">
        <v>4</v>
      </c>
    </row>
    <row r="329" spans="2:2" x14ac:dyDescent="0.2">
      <c r="B329" s="1" t="s">
        <v>4</v>
      </c>
    </row>
    <row r="330" spans="2:2" x14ac:dyDescent="0.2">
      <c r="B330" s="1" t="s">
        <v>4</v>
      </c>
    </row>
    <row r="331" spans="2:2" x14ac:dyDescent="0.2">
      <c r="B331" s="1" t="s">
        <v>4</v>
      </c>
    </row>
    <row r="332" spans="2:2" x14ac:dyDescent="0.2">
      <c r="B332" s="1" t="s">
        <v>4</v>
      </c>
    </row>
    <row r="333" spans="2:2" x14ac:dyDescent="0.2">
      <c r="B333" s="1" t="s">
        <v>4</v>
      </c>
    </row>
    <row r="334" spans="2:2" x14ac:dyDescent="0.2">
      <c r="B334" s="1" t="s">
        <v>4</v>
      </c>
    </row>
    <row r="335" spans="2:2" x14ac:dyDescent="0.2">
      <c r="B335" s="1" t="s">
        <v>4</v>
      </c>
    </row>
    <row r="336" spans="2:2" x14ac:dyDescent="0.2">
      <c r="B336" s="1" t="s">
        <v>4</v>
      </c>
    </row>
    <row r="337" spans="2:2" x14ac:dyDescent="0.2">
      <c r="B337" s="1" t="s">
        <v>4</v>
      </c>
    </row>
    <row r="338" spans="2:2" x14ac:dyDescent="0.2">
      <c r="B338" s="1" t="s">
        <v>4</v>
      </c>
    </row>
    <row r="339" spans="2:2" x14ac:dyDescent="0.2">
      <c r="B339" s="1" t="s">
        <v>4</v>
      </c>
    </row>
    <row r="340" spans="2:2" x14ac:dyDescent="0.2">
      <c r="B340" s="1" t="s">
        <v>4</v>
      </c>
    </row>
    <row r="341" spans="2:2" x14ac:dyDescent="0.2">
      <c r="B341" s="1" t="s">
        <v>4</v>
      </c>
    </row>
    <row r="342" spans="2:2" x14ac:dyDescent="0.2">
      <c r="B342" s="1" t="s">
        <v>4</v>
      </c>
    </row>
    <row r="343" spans="2:2" x14ac:dyDescent="0.2">
      <c r="B343" s="1" t="s">
        <v>4</v>
      </c>
    </row>
    <row r="344" spans="2:2" x14ac:dyDescent="0.2">
      <c r="B344" s="1" t="s">
        <v>4</v>
      </c>
    </row>
    <row r="345" spans="2:2" x14ac:dyDescent="0.2">
      <c r="B345" s="1" t="s">
        <v>4</v>
      </c>
    </row>
    <row r="346" spans="2:2" x14ac:dyDescent="0.2">
      <c r="B346" s="1" t="s">
        <v>4</v>
      </c>
    </row>
    <row r="347" spans="2:2" x14ac:dyDescent="0.2">
      <c r="B347" s="1" t="s">
        <v>4</v>
      </c>
    </row>
    <row r="348" spans="2:2" x14ac:dyDescent="0.2">
      <c r="B348" s="1" t="s">
        <v>4</v>
      </c>
    </row>
    <row r="349" spans="2:2" x14ac:dyDescent="0.2">
      <c r="B349" s="1" t="s">
        <v>4</v>
      </c>
    </row>
    <row r="350" spans="2:2" x14ac:dyDescent="0.2">
      <c r="B350" s="1" t="s">
        <v>4</v>
      </c>
    </row>
    <row r="351" spans="2:2" x14ac:dyDescent="0.2">
      <c r="B351" s="1" t="s">
        <v>4</v>
      </c>
    </row>
    <row r="352" spans="2:2" x14ac:dyDescent="0.2">
      <c r="B352" s="1" t="s">
        <v>4</v>
      </c>
    </row>
    <row r="353" spans="2:2" x14ac:dyDescent="0.2">
      <c r="B353" s="1" t="s">
        <v>4</v>
      </c>
    </row>
    <row r="354" spans="2:2" x14ac:dyDescent="0.2">
      <c r="B354" s="1" t="s">
        <v>4</v>
      </c>
    </row>
    <row r="355" spans="2:2" x14ac:dyDescent="0.2">
      <c r="B355" s="1" t="s">
        <v>4</v>
      </c>
    </row>
    <row r="356" spans="2:2" x14ac:dyDescent="0.2">
      <c r="B356" s="1" t="s">
        <v>4</v>
      </c>
    </row>
    <row r="357" spans="2:2" x14ac:dyDescent="0.2">
      <c r="B357" s="1" t="s">
        <v>4</v>
      </c>
    </row>
    <row r="358" spans="2:2" x14ac:dyDescent="0.2">
      <c r="B358" s="1" t="s">
        <v>4</v>
      </c>
    </row>
    <row r="359" spans="2:2" x14ac:dyDescent="0.2">
      <c r="B359" s="1" t="s">
        <v>4</v>
      </c>
    </row>
    <row r="360" spans="2:2" x14ac:dyDescent="0.2">
      <c r="B360" s="1" t="s">
        <v>4</v>
      </c>
    </row>
    <row r="361" spans="2:2" x14ac:dyDescent="0.2">
      <c r="B361" s="1" t="s">
        <v>4</v>
      </c>
    </row>
    <row r="362" spans="2:2" x14ac:dyDescent="0.2">
      <c r="B362" s="1" t="s">
        <v>4</v>
      </c>
    </row>
    <row r="363" spans="2:2" x14ac:dyDescent="0.2">
      <c r="B363" s="1" t="s">
        <v>4</v>
      </c>
    </row>
    <row r="364" spans="2:2" x14ac:dyDescent="0.2">
      <c r="B364" s="1" t="s">
        <v>4</v>
      </c>
    </row>
    <row r="365" spans="2:2" x14ac:dyDescent="0.2">
      <c r="B365" s="1" t="s">
        <v>4</v>
      </c>
    </row>
    <row r="366" spans="2:2" x14ac:dyDescent="0.2">
      <c r="B366" s="1" t="s">
        <v>4</v>
      </c>
    </row>
    <row r="367" spans="2:2" x14ac:dyDescent="0.2">
      <c r="B367" s="1" t="s">
        <v>4</v>
      </c>
    </row>
    <row r="368" spans="2:2" x14ac:dyDescent="0.2">
      <c r="B368" s="1" t="s">
        <v>4</v>
      </c>
    </row>
    <row r="369" spans="2:2" x14ac:dyDescent="0.2">
      <c r="B369" s="1" t="s">
        <v>4</v>
      </c>
    </row>
    <row r="370" spans="2:2" x14ac:dyDescent="0.2">
      <c r="B370" s="1" t="s">
        <v>4</v>
      </c>
    </row>
    <row r="371" spans="2:2" x14ac:dyDescent="0.2">
      <c r="B371" s="1" t="s">
        <v>4</v>
      </c>
    </row>
    <row r="372" spans="2:2" x14ac:dyDescent="0.2">
      <c r="B372" s="1" t="s">
        <v>4</v>
      </c>
    </row>
    <row r="373" spans="2:2" x14ac:dyDescent="0.2">
      <c r="B373" s="1" t="s">
        <v>4</v>
      </c>
    </row>
    <row r="374" spans="2:2" x14ac:dyDescent="0.2">
      <c r="B374" s="1" t="s">
        <v>4</v>
      </c>
    </row>
    <row r="375" spans="2:2" x14ac:dyDescent="0.2">
      <c r="B375" s="1" t="s">
        <v>4</v>
      </c>
    </row>
    <row r="376" spans="2:2" x14ac:dyDescent="0.2">
      <c r="B376" s="1" t="s">
        <v>4</v>
      </c>
    </row>
    <row r="377" spans="2:2" x14ac:dyDescent="0.2">
      <c r="B377" s="1" t="s">
        <v>4</v>
      </c>
    </row>
    <row r="378" spans="2:2" x14ac:dyDescent="0.2">
      <c r="B378" s="1" t="s">
        <v>4</v>
      </c>
    </row>
    <row r="379" spans="2:2" x14ac:dyDescent="0.2">
      <c r="B379" s="1" t="s">
        <v>4</v>
      </c>
    </row>
    <row r="380" spans="2:2" x14ac:dyDescent="0.2">
      <c r="B380" s="1" t="s">
        <v>4</v>
      </c>
    </row>
    <row r="381" spans="2:2" x14ac:dyDescent="0.2">
      <c r="B381" s="1" t="s">
        <v>4</v>
      </c>
    </row>
    <row r="382" spans="2:2" x14ac:dyDescent="0.2">
      <c r="B382" s="1" t="s">
        <v>4</v>
      </c>
    </row>
    <row r="383" spans="2:2" x14ac:dyDescent="0.2">
      <c r="B383" s="1" t="s">
        <v>4</v>
      </c>
    </row>
    <row r="384" spans="2:2" x14ac:dyDescent="0.2">
      <c r="B384" s="1" t="s">
        <v>4</v>
      </c>
    </row>
    <row r="385" spans="2:2" x14ac:dyDescent="0.2">
      <c r="B385" s="1" t="s">
        <v>4</v>
      </c>
    </row>
    <row r="386" spans="2:2" x14ac:dyDescent="0.2">
      <c r="B386" s="1" t="s">
        <v>4</v>
      </c>
    </row>
    <row r="387" spans="2:2" x14ac:dyDescent="0.2">
      <c r="B387" s="1" t="s">
        <v>4</v>
      </c>
    </row>
    <row r="388" spans="2:2" x14ac:dyDescent="0.2">
      <c r="B388" s="1" t="s">
        <v>4</v>
      </c>
    </row>
    <row r="389" spans="2:2" x14ac:dyDescent="0.2">
      <c r="B389" s="1" t="s">
        <v>4</v>
      </c>
    </row>
    <row r="390" spans="2:2" x14ac:dyDescent="0.2">
      <c r="B390" s="1" t="s">
        <v>4</v>
      </c>
    </row>
    <row r="391" spans="2:2" x14ac:dyDescent="0.2">
      <c r="B391" s="1" t="s">
        <v>4</v>
      </c>
    </row>
    <row r="392" spans="2:2" x14ac:dyDescent="0.2">
      <c r="B392" s="1" t="s">
        <v>4</v>
      </c>
    </row>
    <row r="393" spans="2:2" x14ac:dyDescent="0.2">
      <c r="B393" s="1" t="s">
        <v>4</v>
      </c>
    </row>
    <row r="394" spans="2:2" x14ac:dyDescent="0.2">
      <c r="B394" s="1" t="s">
        <v>4</v>
      </c>
    </row>
    <row r="395" spans="2:2" x14ac:dyDescent="0.2">
      <c r="B395" s="1" t="s">
        <v>4</v>
      </c>
    </row>
    <row r="396" spans="2:2" x14ac:dyDescent="0.2">
      <c r="B396" s="1" t="s">
        <v>4</v>
      </c>
    </row>
    <row r="397" spans="2:2" x14ac:dyDescent="0.2">
      <c r="B397" s="1" t="s">
        <v>4</v>
      </c>
    </row>
    <row r="398" spans="2:2" x14ac:dyDescent="0.2">
      <c r="B398" s="1" t="s">
        <v>4</v>
      </c>
    </row>
    <row r="399" spans="2:2" x14ac:dyDescent="0.2">
      <c r="B399" s="1" t="s">
        <v>4</v>
      </c>
    </row>
    <row r="400" spans="2:2" x14ac:dyDescent="0.2">
      <c r="B400" s="1" t="s">
        <v>4</v>
      </c>
    </row>
    <row r="401" spans="2:2" x14ac:dyDescent="0.2">
      <c r="B401" s="1" t="s">
        <v>4</v>
      </c>
    </row>
    <row r="402" spans="2:2" x14ac:dyDescent="0.2">
      <c r="B402" s="1" t="s">
        <v>4</v>
      </c>
    </row>
    <row r="403" spans="2:2" x14ac:dyDescent="0.2">
      <c r="B403" s="1" t="s">
        <v>4</v>
      </c>
    </row>
    <row r="404" spans="2:2" x14ac:dyDescent="0.2">
      <c r="B404" s="1" t="s">
        <v>4</v>
      </c>
    </row>
    <row r="405" spans="2:2" x14ac:dyDescent="0.2">
      <c r="B405" s="1" t="s">
        <v>4</v>
      </c>
    </row>
    <row r="406" spans="2:2" x14ac:dyDescent="0.2">
      <c r="B406" s="1" t="s">
        <v>4</v>
      </c>
    </row>
    <row r="407" spans="2:2" x14ac:dyDescent="0.2">
      <c r="B407" s="1" t="s">
        <v>4</v>
      </c>
    </row>
    <row r="408" spans="2:2" x14ac:dyDescent="0.2">
      <c r="B408" s="1" t="s">
        <v>4</v>
      </c>
    </row>
    <row r="409" spans="2:2" x14ac:dyDescent="0.2">
      <c r="B409" s="1" t="s">
        <v>4</v>
      </c>
    </row>
    <row r="410" spans="2:2" x14ac:dyDescent="0.2">
      <c r="B410" s="1" t="s">
        <v>4</v>
      </c>
    </row>
    <row r="411" spans="2:2" x14ac:dyDescent="0.2">
      <c r="B411" s="1" t="s">
        <v>4</v>
      </c>
    </row>
    <row r="412" spans="2:2" x14ac:dyDescent="0.2">
      <c r="B412" s="1" t="s">
        <v>4</v>
      </c>
    </row>
    <row r="413" spans="2:2" x14ac:dyDescent="0.2">
      <c r="B413" s="1" t="s">
        <v>4</v>
      </c>
    </row>
    <row r="414" spans="2:2" x14ac:dyDescent="0.2">
      <c r="B414" s="1" t="s">
        <v>4</v>
      </c>
    </row>
    <row r="415" spans="2:2" x14ac:dyDescent="0.2">
      <c r="B415" s="1" t="s">
        <v>4</v>
      </c>
    </row>
    <row r="416" spans="2:2" x14ac:dyDescent="0.2">
      <c r="B416" s="1" t="s">
        <v>4</v>
      </c>
    </row>
    <row r="417" spans="2:2" x14ac:dyDescent="0.2">
      <c r="B417" s="1" t="s">
        <v>4</v>
      </c>
    </row>
    <row r="418" spans="2:2" x14ac:dyDescent="0.2">
      <c r="B418" s="1" t="s">
        <v>4</v>
      </c>
    </row>
    <row r="419" spans="2:2" x14ac:dyDescent="0.2">
      <c r="B419" s="1" t="s">
        <v>4</v>
      </c>
    </row>
    <row r="420" spans="2:2" x14ac:dyDescent="0.2">
      <c r="B420" s="1" t="s">
        <v>4</v>
      </c>
    </row>
    <row r="421" spans="2:2" x14ac:dyDescent="0.2">
      <c r="B421" s="1" t="s">
        <v>4</v>
      </c>
    </row>
    <row r="422" spans="2:2" x14ac:dyDescent="0.2">
      <c r="B422" s="1" t="s">
        <v>4</v>
      </c>
    </row>
    <row r="423" spans="2:2" x14ac:dyDescent="0.2">
      <c r="B423" s="1" t="s">
        <v>4</v>
      </c>
    </row>
    <row r="424" spans="2:2" x14ac:dyDescent="0.2">
      <c r="B424" s="1" t="s">
        <v>4</v>
      </c>
    </row>
    <row r="425" spans="2:2" x14ac:dyDescent="0.2">
      <c r="B425" s="1" t="s">
        <v>4</v>
      </c>
    </row>
    <row r="426" spans="2:2" x14ac:dyDescent="0.2">
      <c r="B426" s="1" t="s">
        <v>4</v>
      </c>
    </row>
    <row r="427" spans="2:2" x14ac:dyDescent="0.2">
      <c r="B427" s="1" t="s">
        <v>4</v>
      </c>
    </row>
    <row r="428" spans="2:2" x14ac:dyDescent="0.2">
      <c r="B428" s="1" t="s">
        <v>4</v>
      </c>
    </row>
    <row r="429" spans="2:2" x14ac:dyDescent="0.2">
      <c r="B429" s="1" t="s">
        <v>4</v>
      </c>
    </row>
    <row r="430" spans="2:2" x14ac:dyDescent="0.2">
      <c r="B430" s="1" t="s">
        <v>4</v>
      </c>
    </row>
    <row r="431" spans="2:2" x14ac:dyDescent="0.2">
      <c r="B431" s="1" t="s">
        <v>4</v>
      </c>
    </row>
    <row r="432" spans="2:2" x14ac:dyDescent="0.2">
      <c r="B432" s="1" t="s">
        <v>4</v>
      </c>
    </row>
    <row r="433" spans="2:2" x14ac:dyDescent="0.2">
      <c r="B433" s="1" t="s">
        <v>4</v>
      </c>
    </row>
    <row r="434" spans="2:2" x14ac:dyDescent="0.2">
      <c r="B434" s="1" t="s">
        <v>4</v>
      </c>
    </row>
    <row r="435" spans="2:2" x14ac:dyDescent="0.2">
      <c r="B435" s="1" t="s">
        <v>4</v>
      </c>
    </row>
    <row r="436" spans="2:2" x14ac:dyDescent="0.2">
      <c r="B436" s="1" t="s">
        <v>4</v>
      </c>
    </row>
    <row r="437" spans="2:2" x14ac:dyDescent="0.2">
      <c r="B437" s="1" t="s">
        <v>4</v>
      </c>
    </row>
    <row r="438" spans="2:2" x14ac:dyDescent="0.2">
      <c r="B438" s="1" t="s">
        <v>4</v>
      </c>
    </row>
    <row r="439" spans="2:2" x14ac:dyDescent="0.2">
      <c r="B439" s="1" t="s">
        <v>4</v>
      </c>
    </row>
    <row r="440" spans="2:2" x14ac:dyDescent="0.2">
      <c r="B440" s="1" t="s">
        <v>4</v>
      </c>
    </row>
    <row r="441" spans="2:2" x14ac:dyDescent="0.2">
      <c r="B441" s="1" t="s">
        <v>4</v>
      </c>
    </row>
    <row r="442" spans="2:2" x14ac:dyDescent="0.2">
      <c r="B442" s="1" t="s">
        <v>4</v>
      </c>
    </row>
    <row r="443" spans="2:2" x14ac:dyDescent="0.2">
      <c r="B443" s="1" t="s">
        <v>4</v>
      </c>
    </row>
    <row r="444" spans="2:2" x14ac:dyDescent="0.2">
      <c r="B444" s="1" t="s">
        <v>4</v>
      </c>
    </row>
    <row r="445" spans="2:2" x14ac:dyDescent="0.2">
      <c r="B445" s="1" t="s">
        <v>4</v>
      </c>
    </row>
    <row r="446" spans="2:2" x14ac:dyDescent="0.2">
      <c r="B446" s="1" t="s">
        <v>4</v>
      </c>
    </row>
    <row r="447" spans="2:2" x14ac:dyDescent="0.2">
      <c r="B447" s="1" t="s">
        <v>4</v>
      </c>
    </row>
    <row r="448" spans="2:2" x14ac:dyDescent="0.2">
      <c r="B448" s="1" t="s">
        <v>4</v>
      </c>
    </row>
    <row r="449" spans="2:2" x14ac:dyDescent="0.2">
      <c r="B449" s="1" t="s">
        <v>4</v>
      </c>
    </row>
    <row r="450" spans="2:2" x14ac:dyDescent="0.2">
      <c r="B450" s="1" t="s">
        <v>4</v>
      </c>
    </row>
    <row r="451" spans="2:2" x14ac:dyDescent="0.2">
      <c r="B451" s="1" t="s">
        <v>4</v>
      </c>
    </row>
    <row r="452" spans="2:2" x14ac:dyDescent="0.2">
      <c r="B452" s="1" t="s">
        <v>4</v>
      </c>
    </row>
    <row r="453" spans="2:2" x14ac:dyDescent="0.2">
      <c r="B453" s="1" t="s">
        <v>4</v>
      </c>
    </row>
    <row r="454" spans="2:2" x14ac:dyDescent="0.2">
      <c r="B454" s="1" t="s">
        <v>4</v>
      </c>
    </row>
    <row r="455" spans="2:2" x14ac:dyDescent="0.2">
      <c r="B455" s="1" t="s">
        <v>4</v>
      </c>
    </row>
    <row r="456" spans="2:2" x14ac:dyDescent="0.2">
      <c r="B456" s="1" t="s">
        <v>4</v>
      </c>
    </row>
    <row r="457" spans="2:2" x14ac:dyDescent="0.2">
      <c r="B457" s="1" t="s">
        <v>4</v>
      </c>
    </row>
    <row r="458" spans="2:2" x14ac:dyDescent="0.2">
      <c r="B458" s="1" t="s">
        <v>4</v>
      </c>
    </row>
    <row r="459" spans="2:2" x14ac:dyDescent="0.2">
      <c r="B459" s="1" t="s">
        <v>4</v>
      </c>
    </row>
    <row r="460" spans="2:2" x14ac:dyDescent="0.2">
      <c r="B460" s="1" t="s">
        <v>4</v>
      </c>
    </row>
    <row r="461" spans="2:2" x14ac:dyDescent="0.2">
      <c r="B461" s="1" t="s">
        <v>4</v>
      </c>
    </row>
    <row r="462" spans="2:2" x14ac:dyDescent="0.2">
      <c r="B462" s="1" t="s">
        <v>4</v>
      </c>
    </row>
    <row r="463" spans="2:2" x14ac:dyDescent="0.2">
      <c r="B463" s="1" t="s">
        <v>4</v>
      </c>
    </row>
    <row r="464" spans="2:2" x14ac:dyDescent="0.2">
      <c r="B464" s="1" t="s">
        <v>4</v>
      </c>
    </row>
    <row r="465" spans="2:2" x14ac:dyDescent="0.2">
      <c r="B465" s="1" t="s">
        <v>4</v>
      </c>
    </row>
    <row r="466" spans="2:2" x14ac:dyDescent="0.2">
      <c r="B466" s="1" t="s">
        <v>4</v>
      </c>
    </row>
    <row r="467" spans="2:2" x14ac:dyDescent="0.2">
      <c r="B467" s="1" t="s">
        <v>4</v>
      </c>
    </row>
    <row r="468" spans="2:2" x14ac:dyDescent="0.2">
      <c r="B468" s="1" t="s">
        <v>4</v>
      </c>
    </row>
    <row r="469" spans="2:2" x14ac:dyDescent="0.2">
      <c r="B469" s="1" t="s">
        <v>4</v>
      </c>
    </row>
    <row r="470" spans="2:2" x14ac:dyDescent="0.2">
      <c r="B470" s="1" t="s">
        <v>4</v>
      </c>
    </row>
    <row r="471" spans="2:2" x14ac:dyDescent="0.2">
      <c r="B471" s="1" t="s">
        <v>4</v>
      </c>
    </row>
    <row r="472" spans="2:2" x14ac:dyDescent="0.2">
      <c r="B472" s="1" t="s">
        <v>4</v>
      </c>
    </row>
    <row r="473" spans="2:2" x14ac:dyDescent="0.2">
      <c r="B473" s="1" t="s">
        <v>4</v>
      </c>
    </row>
    <row r="474" spans="2:2" x14ac:dyDescent="0.2">
      <c r="B474" s="1" t="s">
        <v>4</v>
      </c>
    </row>
    <row r="475" spans="2:2" x14ac:dyDescent="0.2">
      <c r="B475" s="1" t="s">
        <v>4</v>
      </c>
    </row>
    <row r="476" spans="2:2" x14ac:dyDescent="0.2">
      <c r="B476" s="1" t="s">
        <v>4</v>
      </c>
    </row>
    <row r="477" spans="2:2" x14ac:dyDescent="0.2">
      <c r="B477" s="1" t="s">
        <v>4</v>
      </c>
    </row>
    <row r="478" spans="2:2" x14ac:dyDescent="0.2">
      <c r="B478" s="1" t="s">
        <v>4</v>
      </c>
    </row>
    <row r="479" spans="2:2" x14ac:dyDescent="0.2">
      <c r="B479" s="1" t="s">
        <v>4</v>
      </c>
    </row>
    <row r="480" spans="2:2" x14ac:dyDescent="0.2">
      <c r="B480" s="1" t="s">
        <v>4</v>
      </c>
    </row>
    <row r="481" spans="2:2" x14ac:dyDescent="0.2">
      <c r="B481" s="1" t="s">
        <v>4</v>
      </c>
    </row>
    <row r="482" spans="2:2" x14ac:dyDescent="0.2">
      <c r="B482" s="1" t="s">
        <v>4</v>
      </c>
    </row>
    <row r="483" spans="2:2" x14ac:dyDescent="0.2">
      <c r="B483" s="1" t="s">
        <v>4</v>
      </c>
    </row>
    <row r="484" spans="2:2" x14ac:dyDescent="0.2">
      <c r="B484" s="1" t="s">
        <v>4</v>
      </c>
    </row>
    <row r="485" spans="2:2" x14ac:dyDescent="0.2">
      <c r="B485" s="1" t="s">
        <v>4</v>
      </c>
    </row>
    <row r="486" spans="2:2" x14ac:dyDescent="0.2">
      <c r="B486" s="1" t="s">
        <v>4</v>
      </c>
    </row>
    <row r="487" spans="2:2" x14ac:dyDescent="0.2">
      <c r="B487" s="1" t="s">
        <v>4</v>
      </c>
    </row>
    <row r="488" spans="2:2" x14ac:dyDescent="0.2">
      <c r="B488" s="1" t="s">
        <v>4</v>
      </c>
    </row>
    <row r="489" spans="2:2" x14ac:dyDescent="0.2">
      <c r="B489" s="1" t="s">
        <v>4</v>
      </c>
    </row>
    <row r="490" spans="2:2" x14ac:dyDescent="0.2">
      <c r="B490" s="1" t="s">
        <v>4</v>
      </c>
    </row>
    <row r="491" spans="2:2" x14ac:dyDescent="0.2">
      <c r="B491" s="1" t="s">
        <v>4</v>
      </c>
    </row>
    <row r="492" spans="2:2" x14ac:dyDescent="0.2">
      <c r="B492" s="1" t="s">
        <v>4</v>
      </c>
    </row>
    <row r="493" spans="2:2" x14ac:dyDescent="0.2">
      <c r="B493" s="1" t="s">
        <v>4</v>
      </c>
    </row>
    <row r="494" spans="2:2" x14ac:dyDescent="0.2">
      <c r="B494" s="1" t="s">
        <v>4</v>
      </c>
    </row>
    <row r="495" spans="2:2" x14ac:dyDescent="0.2">
      <c r="B495" s="1" t="s">
        <v>4</v>
      </c>
    </row>
    <row r="496" spans="2:2" x14ac:dyDescent="0.2">
      <c r="B496" s="1" t="s">
        <v>4</v>
      </c>
    </row>
    <row r="497" spans="2:2" x14ac:dyDescent="0.2">
      <c r="B497" s="1" t="s">
        <v>4</v>
      </c>
    </row>
    <row r="498" spans="2:2" x14ac:dyDescent="0.2">
      <c r="B498" s="1" t="s">
        <v>4</v>
      </c>
    </row>
    <row r="499" spans="2:2" x14ac:dyDescent="0.2">
      <c r="B499" s="1" t="s">
        <v>4</v>
      </c>
    </row>
    <row r="500" spans="2:2" x14ac:dyDescent="0.2">
      <c r="B500" s="1" t="s">
        <v>4</v>
      </c>
    </row>
    <row r="501" spans="2:2" x14ac:dyDescent="0.2">
      <c r="B501" s="1" t="s">
        <v>4</v>
      </c>
    </row>
    <row r="502" spans="2:2" x14ac:dyDescent="0.2">
      <c r="B502" s="1" t="s">
        <v>4</v>
      </c>
    </row>
    <row r="503" spans="2:2" x14ac:dyDescent="0.2">
      <c r="B503" s="1" t="s">
        <v>4</v>
      </c>
    </row>
    <row r="504" spans="2:2" x14ac:dyDescent="0.2">
      <c r="B504" s="1" t="s">
        <v>4</v>
      </c>
    </row>
    <row r="505" spans="2:2" x14ac:dyDescent="0.2">
      <c r="B505" s="1" t="s">
        <v>4</v>
      </c>
    </row>
    <row r="506" spans="2:2" x14ac:dyDescent="0.2">
      <c r="B506" s="1" t="s">
        <v>4</v>
      </c>
    </row>
    <row r="507" spans="2:2" x14ac:dyDescent="0.2">
      <c r="B507" s="1" t="s">
        <v>4</v>
      </c>
    </row>
    <row r="508" spans="2:2" x14ac:dyDescent="0.2">
      <c r="B508" s="1" t="s">
        <v>4</v>
      </c>
    </row>
    <row r="509" spans="2:2" x14ac:dyDescent="0.2">
      <c r="B509" s="1" t="s">
        <v>4</v>
      </c>
    </row>
    <row r="510" spans="2:2" x14ac:dyDescent="0.2">
      <c r="B510" s="1" t="s">
        <v>4</v>
      </c>
    </row>
    <row r="511" spans="2:2" x14ac:dyDescent="0.2">
      <c r="B511" s="1" t="s">
        <v>4</v>
      </c>
    </row>
    <row r="512" spans="2:2" x14ac:dyDescent="0.2">
      <c r="B512" s="1" t="s">
        <v>4</v>
      </c>
    </row>
    <row r="513" spans="2:2" x14ac:dyDescent="0.2">
      <c r="B513" s="1" t="s">
        <v>4</v>
      </c>
    </row>
    <row r="514" spans="2:2" x14ac:dyDescent="0.2">
      <c r="B514" s="1" t="s">
        <v>4</v>
      </c>
    </row>
    <row r="515" spans="2:2" x14ac:dyDescent="0.2">
      <c r="B515" s="1" t="s">
        <v>4</v>
      </c>
    </row>
    <row r="516" spans="2:2" x14ac:dyDescent="0.2">
      <c r="B516" s="1" t="s">
        <v>4</v>
      </c>
    </row>
    <row r="517" spans="2:2" x14ac:dyDescent="0.2">
      <c r="B517" s="1" t="s">
        <v>4</v>
      </c>
    </row>
    <row r="518" spans="2:2" x14ac:dyDescent="0.2">
      <c r="B518" s="1" t="s">
        <v>4</v>
      </c>
    </row>
    <row r="519" spans="2:2" x14ac:dyDescent="0.2">
      <c r="B519" s="1" t="s">
        <v>4</v>
      </c>
    </row>
    <row r="520" spans="2:2" x14ac:dyDescent="0.2">
      <c r="B520" s="1" t="s">
        <v>4</v>
      </c>
    </row>
    <row r="521" spans="2:2" x14ac:dyDescent="0.2">
      <c r="B521" s="1" t="s">
        <v>4</v>
      </c>
    </row>
    <row r="522" spans="2:2" x14ac:dyDescent="0.2">
      <c r="B522" s="1" t="s">
        <v>4</v>
      </c>
    </row>
    <row r="523" spans="2:2" x14ac:dyDescent="0.2">
      <c r="B523" s="1" t="s">
        <v>4</v>
      </c>
    </row>
    <row r="524" spans="2:2" x14ac:dyDescent="0.2">
      <c r="B524" s="1" t="s">
        <v>4</v>
      </c>
    </row>
    <row r="525" spans="2:2" x14ac:dyDescent="0.2">
      <c r="B525" s="1" t="s">
        <v>4</v>
      </c>
    </row>
    <row r="526" spans="2:2" x14ac:dyDescent="0.2">
      <c r="B526" s="1" t="s">
        <v>4</v>
      </c>
    </row>
    <row r="527" spans="2:2" x14ac:dyDescent="0.2">
      <c r="B527" s="1" t="s">
        <v>4</v>
      </c>
    </row>
    <row r="528" spans="2:2" x14ac:dyDescent="0.2">
      <c r="B528" s="1" t="s">
        <v>4</v>
      </c>
    </row>
    <row r="529" spans="2:2" x14ac:dyDescent="0.2">
      <c r="B529" s="1" t="s">
        <v>4</v>
      </c>
    </row>
    <row r="530" spans="2:2" x14ac:dyDescent="0.2">
      <c r="B530" s="1" t="s">
        <v>4</v>
      </c>
    </row>
    <row r="531" spans="2:2" x14ac:dyDescent="0.2">
      <c r="B531" s="1" t="s">
        <v>4</v>
      </c>
    </row>
    <row r="532" spans="2:2" x14ac:dyDescent="0.2">
      <c r="B532" s="1" t="s">
        <v>4</v>
      </c>
    </row>
    <row r="533" spans="2:2" x14ac:dyDescent="0.2">
      <c r="B533" s="1" t="s">
        <v>4</v>
      </c>
    </row>
    <row r="534" spans="2:2" x14ac:dyDescent="0.2">
      <c r="B534" s="1" t="s">
        <v>4</v>
      </c>
    </row>
    <row r="535" spans="2:2" x14ac:dyDescent="0.2">
      <c r="B535" s="1" t="s">
        <v>4</v>
      </c>
    </row>
    <row r="536" spans="2:2" x14ac:dyDescent="0.2">
      <c r="B536" s="1" t="s">
        <v>4</v>
      </c>
    </row>
    <row r="537" spans="2:2" x14ac:dyDescent="0.2">
      <c r="B537" s="1" t="s">
        <v>4</v>
      </c>
    </row>
    <row r="538" spans="2:2" x14ac:dyDescent="0.2">
      <c r="B538" s="1" t="s">
        <v>4</v>
      </c>
    </row>
    <row r="539" spans="2:2" x14ac:dyDescent="0.2">
      <c r="B539" s="1" t="s">
        <v>4</v>
      </c>
    </row>
    <row r="540" spans="2:2" x14ac:dyDescent="0.2">
      <c r="B540" s="1" t="s">
        <v>4</v>
      </c>
    </row>
    <row r="541" spans="2:2" x14ac:dyDescent="0.2">
      <c r="B541" s="1" t="s">
        <v>4</v>
      </c>
    </row>
    <row r="542" spans="2:2" x14ac:dyDescent="0.2">
      <c r="B542" s="1" t="s">
        <v>4</v>
      </c>
    </row>
    <row r="543" spans="2:2" x14ac:dyDescent="0.2">
      <c r="B543" s="1" t="s">
        <v>4</v>
      </c>
    </row>
    <row r="544" spans="2:2" x14ac:dyDescent="0.2">
      <c r="B544" s="1" t="s">
        <v>4</v>
      </c>
    </row>
    <row r="545" spans="2:2" x14ac:dyDescent="0.2">
      <c r="B545" s="1" t="s">
        <v>4</v>
      </c>
    </row>
    <row r="546" spans="2:2" x14ac:dyDescent="0.2">
      <c r="B546" s="1" t="s">
        <v>4</v>
      </c>
    </row>
    <row r="547" spans="2:2" x14ac:dyDescent="0.2">
      <c r="B547" s="1" t="s">
        <v>4</v>
      </c>
    </row>
    <row r="548" spans="2:2" x14ac:dyDescent="0.2">
      <c r="B548" s="1" t="s">
        <v>4</v>
      </c>
    </row>
    <row r="549" spans="2:2" x14ac:dyDescent="0.2">
      <c r="B549" s="1" t="s">
        <v>4</v>
      </c>
    </row>
    <row r="550" spans="2:2" x14ac:dyDescent="0.2">
      <c r="B550" s="1" t="s">
        <v>4</v>
      </c>
    </row>
    <row r="551" spans="2:2" x14ac:dyDescent="0.2">
      <c r="B551" s="1" t="s">
        <v>4</v>
      </c>
    </row>
    <row r="552" spans="2:2" x14ac:dyDescent="0.2">
      <c r="B552" s="1" t="s">
        <v>4</v>
      </c>
    </row>
    <row r="553" spans="2:2" x14ac:dyDescent="0.2">
      <c r="B553" s="1" t="s">
        <v>4</v>
      </c>
    </row>
    <row r="554" spans="2:2" x14ac:dyDescent="0.2">
      <c r="B554" s="1" t="s">
        <v>4</v>
      </c>
    </row>
    <row r="555" spans="2:2" x14ac:dyDescent="0.2">
      <c r="B555" s="1" t="s">
        <v>4</v>
      </c>
    </row>
    <row r="556" spans="2:2" x14ac:dyDescent="0.2">
      <c r="B556" s="1" t="s">
        <v>4</v>
      </c>
    </row>
    <row r="557" spans="2:2" x14ac:dyDescent="0.2">
      <c r="B557" s="1" t="s">
        <v>4</v>
      </c>
    </row>
    <row r="558" spans="2:2" x14ac:dyDescent="0.2">
      <c r="B558" s="1" t="s">
        <v>4</v>
      </c>
    </row>
    <row r="559" spans="2:2" x14ac:dyDescent="0.2">
      <c r="B559" s="1" t="s">
        <v>4</v>
      </c>
    </row>
    <row r="560" spans="2:2" x14ac:dyDescent="0.2">
      <c r="B560" s="1" t="s">
        <v>4</v>
      </c>
    </row>
    <row r="561" spans="2:2" x14ac:dyDescent="0.2">
      <c r="B561" s="1" t="s">
        <v>4</v>
      </c>
    </row>
    <row r="562" spans="2:2" x14ac:dyDescent="0.2">
      <c r="B562" s="1" t="s">
        <v>4</v>
      </c>
    </row>
    <row r="563" spans="2:2" x14ac:dyDescent="0.2">
      <c r="B563" s="1" t="s">
        <v>4</v>
      </c>
    </row>
    <row r="564" spans="2:2" x14ac:dyDescent="0.2">
      <c r="B564" s="1" t="s">
        <v>4</v>
      </c>
    </row>
    <row r="565" spans="2:2" x14ac:dyDescent="0.2">
      <c r="B565" s="1" t="s">
        <v>4</v>
      </c>
    </row>
    <row r="566" spans="2:2" x14ac:dyDescent="0.2">
      <c r="B566" s="1" t="s">
        <v>4</v>
      </c>
    </row>
    <row r="567" spans="2:2" x14ac:dyDescent="0.2">
      <c r="B567" s="1" t="s">
        <v>4</v>
      </c>
    </row>
    <row r="568" spans="2:2" x14ac:dyDescent="0.2">
      <c r="B568" s="1" t="s">
        <v>4</v>
      </c>
    </row>
    <row r="569" spans="2:2" x14ac:dyDescent="0.2">
      <c r="B569" s="1" t="s">
        <v>4</v>
      </c>
    </row>
    <row r="570" spans="2:2" x14ac:dyDescent="0.2">
      <c r="B570" s="1" t="s">
        <v>4</v>
      </c>
    </row>
    <row r="571" spans="2:2" x14ac:dyDescent="0.2">
      <c r="B571" s="1" t="s">
        <v>4</v>
      </c>
    </row>
    <row r="572" spans="2:2" x14ac:dyDescent="0.2">
      <c r="B572" s="1" t="s">
        <v>4</v>
      </c>
    </row>
    <row r="573" spans="2:2" x14ac:dyDescent="0.2">
      <c r="B573" s="1" t="s">
        <v>4</v>
      </c>
    </row>
    <row r="574" spans="2:2" x14ac:dyDescent="0.2">
      <c r="B574" s="1" t="s">
        <v>4</v>
      </c>
    </row>
    <row r="575" spans="2:2" x14ac:dyDescent="0.2">
      <c r="B575" s="1" t="s">
        <v>4</v>
      </c>
    </row>
    <row r="576" spans="2:2" x14ac:dyDescent="0.2">
      <c r="B576" s="1" t="s">
        <v>4</v>
      </c>
    </row>
    <row r="577" spans="2:2" x14ac:dyDescent="0.2">
      <c r="B577" s="1" t="s">
        <v>4</v>
      </c>
    </row>
    <row r="578" spans="2:2" x14ac:dyDescent="0.2">
      <c r="B578" s="1" t="s">
        <v>4</v>
      </c>
    </row>
    <row r="579" spans="2:2" x14ac:dyDescent="0.2">
      <c r="B579" s="1" t="s">
        <v>4</v>
      </c>
    </row>
    <row r="580" spans="2:2" x14ac:dyDescent="0.2">
      <c r="B580" s="1" t="s">
        <v>4</v>
      </c>
    </row>
    <row r="581" spans="2:2" x14ac:dyDescent="0.2">
      <c r="B581" s="1" t="s">
        <v>4</v>
      </c>
    </row>
    <row r="582" spans="2:2" x14ac:dyDescent="0.2">
      <c r="B582" s="1" t="s">
        <v>4</v>
      </c>
    </row>
    <row r="583" spans="2:2" x14ac:dyDescent="0.2">
      <c r="B583" s="1" t="s">
        <v>4</v>
      </c>
    </row>
    <row r="584" spans="2:2" x14ac:dyDescent="0.2">
      <c r="B584" s="1" t="s">
        <v>4</v>
      </c>
    </row>
    <row r="585" spans="2:2" x14ac:dyDescent="0.2">
      <c r="B585" s="1" t="s">
        <v>4</v>
      </c>
    </row>
    <row r="586" spans="2:2" x14ac:dyDescent="0.2">
      <c r="B586" s="1" t="s">
        <v>4</v>
      </c>
    </row>
    <row r="587" spans="2:2" x14ac:dyDescent="0.2">
      <c r="B587" s="1" t="s">
        <v>4</v>
      </c>
    </row>
    <row r="588" spans="2:2" x14ac:dyDescent="0.2">
      <c r="B588" s="1" t="s">
        <v>4</v>
      </c>
    </row>
    <row r="589" spans="2:2" x14ac:dyDescent="0.2">
      <c r="B589" s="1" t="s">
        <v>4</v>
      </c>
    </row>
    <row r="590" spans="2:2" x14ac:dyDescent="0.2">
      <c r="B590" s="1" t="s">
        <v>4</v>
      </c>
    </row>
    <row r="591" spans="2:2" x14ac:dyDescent="0.2">
      <c r="B591" s="1" t="s">
        <v>4</v>
      </c>
    </row>
    <row r="592" spans="2:2" x14ac:dyDescent="0.2">
      <c r="B592" s="1" t="s">
        <v>4</v>
      </c>
    </row>
    <row r="593" spans="2:2" x14ac:dyDescent="0.2">
      <c r="B593" s="1" t="s">
        <v>4</v>
      </c>
    </row>
    <row r="594" spans="2:2" x14ac:dyDescent="0.2">
      <c r="B594" s="1" t="s">
        <v>4</v>
      </c>
    </row>
    <row r="595" spans="2:2" x14ac:dyDescent="0.2">
      <c r="B595" s="1" t="s">
        <v>4</v>
      </c>
    </row>
    <row r="596" spans="2:2" x14ac:dyDescent="0.2">
      <c r="B596" s="1" t="s">
        <v>4</v>
      </c>
    </row>
    <row r="597" spans="2:2" x14ac:dyDescent="0.2">
      <c r="B597" s="1" t="s">
        <v>4</v>
      </c>
    </row>
    <row r="598" spans="2:2" x14ac:dyDescent="0.2">
      <c r="B598" s="1" t="s">
        <v>4</v>
      </c>
    </row>
    <row r="599" spans="2:2" x14ac:dyDescent="0.2">
      <c r="B599" s="1" t="s">
        <v>4</v>
      </c>
    </row>
    <row r="600" spans="2:2" x14ac:dyDescent="0.2">
      <c r="B600" s="1" t="s">
        <v>4</v>
      </c>
    </row>
    <row r="601" spans="2:2" x14ac:dyDescent="0.2">
      <c r="B601" s="1" t="s">
        <v>4</v>
      </c>
    </row>
    <row r="602" spans="2:2" x14ac:dyDescent="0.2">
      <c r="B602" s="1" t="s">
        <v>4</v>
      </c>
    </row>
    <row r="603" spans="2:2" x14ac:dyDescent="0.2">
      <c r="B603" s="1" t="s">
        <v>4</v>
      </c>
    </row>
    <row r="604" spans="2:2" x14ac:dyDescent="0.2">
      <c r="B604" s="1" t="s">
        <v>4</v>
      </c>
    </row>
    <row r="605" spans="2:2" x14ac:dyDescent="0.2">
      <c r="B605" s="1" t="s">
        <v>4</v>
      </c>
    </row>
    <row r="606" spans="2:2" x14ac:dyDescent="0.2">
      <c r="B606" s="1" t="s">
        <v>4</v>
      </c>
    </row>
    <row r="607" spans="2:2" x14ac:dyDescent="0.2">
      <c r="B607" s="1" t="s">
        <v>4</v>
      </c>
    </row>
    <row r="608" spans="2:2" x14ac:dyDescent="0.2">
      <c r="B608" s="1" t="s">
        <v>4</v>
      </c>
    </row>
    <row r="609" spans="2:2" x14ac:dyDescent="0.2">
      <c r="B609" s="1" t="s">
        <v>4</v>
      </c>
    </row>
    <row r="610" spans="2:2" x14ac:dyDescent="0.2">
      <c r="B610" s="1" t="s">
        <v>4</v>
      </c>
    </row>
    <row r="611" spans="2:2" x14ac:dyDescent="0.2">
      <c r="B611" s="1" t="s">
        <v>4</v>
      </c>
    </row>
    <row r="612" spans="2:2" x14ac:dyDescent="0.2">
      <c r="B612" s="1" t="s">
        <v>4</v>
      </c>
    </row>
    <row r="613" spans="2:2" x14ac:dyDescent="0.2">
      <c r="B613" s="1" t="s">
        <v>4</v>
      </c>
    </row>
    <row r="614" spans="2:2" x14ac:dyDescent="0.2">
      <c r="B614" s="1" t="s">
        <v>4</v>
      </c>
    </row>
    <row r="615" spans="2:2" x14ac:dyDescent="0.2">
      <c r="B615" s="1" t="s">
        <v>4</v>
      </c>
    </row>
    <row r="616" spans="2:2" x14ac:dyDescent="0.2">
      <c r="B616" s="1" t="s">
        <v>4</v>
      </c>
    </row>
    <row r="617" spans="2:2" x14ac:dyDescent="0.2">
      <c r="B617" s="1" t="s">
        <v>4</v>
      </c>
    </row>
    <row r="618" spans="2:2" x14ac:dyDescent="0.2">
      <c r="B618" s="1" t="s">
        <v>4</v>
      </c>
    </row>
    <row r="619" spans="2:2" x14ac:dyDescent="0.2">
      <c r="B619" s="1" t="s">
        <v>4</v>
      </c>
    </row>
    <row r="620" spans="2:2" x14ac:dyDescent="0.2">
      <c r="B620" s="1" t="s">
        <v>4</v>
      </c>
    </row>
    <row r="621" spans="2:2" x14ac:dyDescent="0.2">
      <c r="B621" s="1" t="s">
        <v>4</v>
      </c>
    </row>
    <row r="622" spans="2:2" x14ac:dyDescent="0.2">
      <c r="B622" s="1" t="s">
        <v>4</v>
      </c>
    </row>
    <row r="623" spans="2:2" x14ac:dyDescent="0.2">
      <c r="B623" s="1" t="s">
        <v>4</v>
      </c>
    </row>
    <row r="624" spans="2:2" x14ac:dyDescent="0.2">
      <c r="B624" s="1" t="s">
        <v>4</v>
      </c>
    </row>
    <row r="625" spans="2:2" x14ac:dyDescent="0.2">
      <c r="B625" s="1" t="s">
        <v>4</v>
      </c>
    </row>
    <row r="626" spans="2:2" x14ac:dyDescent="0.2">
      <c r="B626" s="1" t="s">
        <v>4</v>
      </c>
    </row>
    <row r="627" spans="2:2" x14ac:dyDescent="0.2">
      <c r="B627" s="1" t="s">
        <v>4</v>
      </c>
    </row>
    <row r="628" spans="2:2" x14ac:dyDescent="0.2">
      <c r="B628" s="1" t="s">
        <v>4</v>
      </c>
    </row>
    <row r="629" spans="2:2" x14ac:dyDescent="0.2">
      <c r="B629" s="1" t="s">
        <v>4</v>
      </c>
    </row>
    <row r="630" spans="2:2" x14ac:dyDescent="0.2">
      <c r="B630" s="1" t="s">
        <v>4</v>
      </c>
    </row>
    <row r="631" spans="2:2" x14ac:dyDescent="0.2">
      <c r="B631" s="1" t="s">
        <v>4</v>
      </c>
    </row>
    <row r="632" spans="2:2" x14ac:dyDescent="0.2">
      <c r="B632" s="1" t="s">
        <v>4</v>
      </c>
    </row>
    <row r="633" spans="2:2" x14ac:dyDescent="0.2">
      <c r="B633" s="1" t="s">
        <v>4</v>
      </c>
    </row>
    <row r="634" spans="2:2" x14ac:dyDescent="0.2">
      <c r="B634" s="1" t="s">
        <v>4</v>
      </c>
    </row>
    <row r="635" spans="2:2" x14ac:dyDescent="0.2">
      <c r="B635" s="1" t="s">
        <v>4</v>
      </c>
    </row>
    <row r="636" spans="2:2" x14ac:dyDescent="0.2">
      <c r="B636" s="1" t="s">
        <v>4</v>
      </c>
    </row>
    <row r="637" spans="2:2" x14ac:dyDescent="0.2">
      <c r="B637" s="1" t="s">
        <v>4</v>
      </c>
    </row>
    <row r="638" spans="2:2" x14ac:dyDescent="0.2">
      <c r="B638" s="1" t="s">
        <v>4</v>
      </c>
    </row>
    <row r="639" spans="2:2" x14ac:dyDescent="0.2">
      <c r="B639" s="1" t="s">
        <v>4</v>
      </c>
    </row>
    <row r="640" spans="2:2" x14ac:dyDescent="0.2">
      <c r="B640" s="1" t="s">
        <v>4</v>
      </c>
    </row>
    <row r="641" spans="2:2" x14ac:dyDescent="0.2">
      <c r="B641" s="1" t="s">
        <v>4</v>
      </c>
    </row>
    <row r="642" spans="2:2" x14ac:dyDescent="0.2">
      <c r="B642" s="1" t="s">
        <v>4</v>
      </c>
    </row>
    <row r="643" spans="2:2" x14ac:dyDescent="0.2">
      <c r="B643" s="1" t="s">
        <v>4</v>
      </c>
    </row>
    <row r="644" spans="2:2" x14ac:dyDescent="0.2">
      <c r="B644" s="1" t="s">
        <v>4</v>
      </c>
    </row>
    <row r="645" spans="2:2" x14ac:dyDescent="0.2">
      <c r="B645" s="1" t="s">
        <v>4</v>
      </c>
    </row>
    <row r="646" spans="2:2" x14ac:dyDescent="0.2">
      <c r="B646" s="1" t="s">
        <v>4</v>
      </c>
    </row>
    <row r="647" spans="2:2" x14ac:dyDescent="0.2">
      <c r="B647" s="1" t="s">
        <v>4</v>
      </c>
    </row>
    <row r="648" spans="2:2" x14ac:dyDescent="0.2">
      <c r="B648" s="1" t="s">
        <v>4</v>
      </c>
    </row>
    <row r="649" spans="2:2" x14ac:dyDescent="0.2">
      <c r="B649" s="1" t="s">
        <v>4</v>
      </c>
    </row>
    <row r="650" spans="2:2" x14ac:dyDescent="0.2">
      <c r="B650" s="1" t="s">
        <v>4</v>
      </c>
    </row>
    <row r="651" spans="2:2" x14ac:dyDescent="0.2">
      <c r="B651" s="1" t="s">
        <v>4</v>
      </c>
    </row>
    <row r="652" spans="2:2" x14ac:dyDescent="0.2">
      <c r="B652" s="1" t="s">
        <v>4</v>
      </c>
    </row>
    <row r="653" spans="2:2" x14ac:dyDescent="0.2">
      <c r="B653" s="1" t="s">
        <v>4</v>
      </c>
    </row>
    <row r="654" spans="2:2" x14ac:dyDescent="0.2">
      <c r="B654" s="1" t="s">
        <v>4</v>
      </c>
    </row>
    <row r="655" spans="2:2" x14ac:dyDescent="0.2">
      <c r="B655" s="1" t="s">
        <v>4</v>
      </c>
    </row>
    <row r="656" spans="2:2" x14ac:dyDescent="0.2">
      <c r="B656" s="1" t="s">
        <v>4</v>
      </c>
    </row>
    <row r="657" spans="2:2" x14ac:dyDescent="0.2">
      <c r="B657" s="1" t="s">
        <v>4</v>
      </c>
    </row>
    <row r="658" spans="2:2" x14ac:dyDescent="0.2">
      <c r="B658" s="1" t="s">
        <v>4</v>
      </c>
    </row>
    <row r="659" spans="2:2" x14ac:dyDescent="0.2">
      <c r="B659" s="1" t="s">
        <v>4</v>
      </c>
    </row>
    <row r="660" spans="2:2" x14ac:dyDescent="0.2">
      <c r="B660" s="1" t="s">
        <v>4</v>
      </c>
    </row>
    <row r="661" spans="2:2" x14ac:dyDescent="0.2">
      <c r="B661" s="1" t="s">
        <v>4</v>
      </c>
    </row>
    <row r="662" spans="2:2" x14ac:dyDescent="0.2">
      <c r="B662" s="1" t="s">
        <v>4</v>
      </c>
    </row>
    <row r="663" spans="2:2" x14ac:dyDescent="0.2">
      <c r="B663" s="1" t="s">
        <v>4</v>
      </c>
    </row>
    <row r="664" spans="2:2" x14ac:dyDescent="0.2">
      <c r="B664" s="1" t="s">
        <v>4</v>
      </c>
    </row>
    <row r="665" spans="2:2" x14ac:dyDescent="0.2">
      <c r="B665" s="1" t="s">
        <v>4</v>
      </c>
    </row>
    <row r="666" spans="2:2" x14ac:dyDescent="0.2">
      <c r="B666" s="1" t="s">
        <v>4</v>
      </c>
    </row>
    <row r="667" spans="2:2" x14ac:dyDescent="0.2">
      <c r="B667" s="1" t="s">
        <v>4</v>
      </c>
    </row>
    <row r="668" spans="2:2" x14ac:dyDescent="0.2">
      <c r="B668" s="1" t="s">
        <v>4</v>
      </c>
    </row>
    <row r="669" spans="2:2" x14ac:dyDescent="0.2">
      <c r="B669" s="1" t="s">
        <v>4</v>
      </c>
    </row>
    <row r="670" spans="2:2" x14ac:dyDescent="0.2">
      <c r="B670" s="1" t="s">
        <v>4</v>
      </c>
    </row>
    <row r="671" spans="2:2" x14ac:dyDescent="0.2">
      <c r="B671" s="1" t="s">
        <v>4</v>
      </c>
    </row>
    <row r="672" spans="2:2" x14ac:dyDescent="0.2">
      <c r="B672" s="1" t="s">
        <v>4</v>
      </c>
    </row>
    <row r="673" spans="2:2" x14ac:dyDescent="0.2">
      <c r="B673" s="1" t="s">
        <v>4</v>
      </c>
    </row>
    <row r="674" spans="2:2" x14ac:dyDescent="0.2">
      <c r="B674" s="1" t="s">
        <v>4</v>
      </c>
    </row>
    <row r="675" spans="2:2" x14ac:dyDescent="0.2">
      <c r="B675" s="1" t="s">
        <v>4</v>
      </c>
    </row>
    <row r="676" spans="2:2" x14ac:dyDescent="0.2">
      <c r="B676" s="1" t="s">
        <v>4</v>
      </c>
    </row>
    <row r="677" spans="2:2" x14ac:dyDescent="0.2">
      <c r="B677" s="1" t="s">
        <v>4</v>
      </c>
    </row>
    <row r="678" spans="2:2" x14ac:dyDescent="0.2">
      <c r="B678" s="1" t="s">
        <v>4</v>
      </c>
    </row>
    <row r="679" spans="2:2" x14ac:dyDescent="0.2">
      <c r="B679" s="1" t="s">
        <v>4</v>
      </c>
    </row>
    <row r="680" spans="2:2" x14ac:dyDescent="0.2">
      <c r="B680" s="1" t="s">
        <v>4</v>
      </c>
    </row>
    <row r="681" spans="2:2" x14ac:dyDescent="0.2">
      <c r="B681" s="1" t="s">
        <v>4</v>
      </c>
    </row>
    <row r="682" spans="2:2" x14ac:dyDescent="0.2">
      <c r="B682" s="1" t="s">
        <v>4</v>
      </c>
    </row>
    <row r="683" spans="2:2" x14ac:dyDescent="0.2">
      <c r="B683" s="1" t="s">
        <v>4</v>
      </c>
    </row>
    <row r="684" spans="2:2" x14ac:dyDescent="0.2">
      <c r="B684" s="1" t="s">
        <v>4</v>
      </c>
    </row>
    <row r="685" spans="2:2" x14ac:dyDescent="0.2">
      <c r="B685" s="1" t="s">
        <v>4</v>
      </c>
    </row>
    <row r="686" spans="2:2" x14ac:dyDescent="0.2">
      <c r="B686" s="1" t="s">
        <v>4</v>
      </c>
    </row>
    <row r="687" spans="2:2" x14ac:dyDescent="0.2">
      <c r="B687" s="1" t="s">
        <v>4</v>
      </c>
    </row>
    <row r="688" spans="2:2" x14ac:dyDescent="0.2">
      <c r="B688" s="1" t="s">
        <v>4</v>
      </c>
    </row>
    <row r="689" spans="2:2" x14ac:dyDescent="0.2">
      <c r="B689" s="1" t="s">
        <v>4</v>
      </c>
    </row>
    <row r="690" spans="2:2" x14ac:dyDescent="0.2">
      <c r="B690" s="1" t="s">
        <v>4</v>
      </c>
    </row>
    <row r="691" spans="2:2" x14ac:dyDescent="0.2">
      <c r="B691" s="1" t="s">
        <v>4</v>
      </c>
    </row>
    <row r="692" spans="2:2" x14ac:dyDescent="0.2">
      <c r="B692" s="1" t="s">
        <v>4</v>
      </c>
    </row>
    <row r="693" spans="2:2" x14ac:dyDescent="0.2">
      <c r="B693" s="1" t="s">
        <v>4</v>
      </c>
    </row>
    <row r="694" spans="2:2" x14ac:dyDescent="0.2">
      <c r="B694" s="1" t="s">
        <v>4</v>
      </c>
    </row>
    <row r="695" spans="2:2" x14ac:dyDescent="0.2">
      <c r="B695" s="1" t="s">
        <v>4</v>
      </c>
    </row>
    <row r="696" spans="2:2" x14ac:dyDescent="0.2">
      <c r="B696" s="1" t="s">
        <v>4</v>
      </c>
    </row>
    <row r="697" spans="2:2" x14ac:dyDescent="0.2">
      <c r="B697" s="1" t="s">
        <v>4</v>
      </c>
    </row>
    <row r="698" spans="2:2" x14ac:dyDescent="0.2">
      <c r="B698" s="1" t="s">
        <v>4</v>
      </c>
    </row>
    <row r="699" spans="2:2" x14ac:dyDescent="0.2">
      <c r="B699" s="1" t="s">
        <v>4</v>
      </c>
    </row>
    <row r="700" spans="2:2" x14ac:dyDescent="0.2">
      <c r="B700" s="1" t="s">
        <v>4</v>
      </c>
    </row>
    <row r="701" spans="2:2" x14ac:dyDescent="0.2">
      <c r="B701" s="1" t="s">
        <v>4</v>
      </c>
    </row>
    <row r="702" spans="2:2" x14ac:dyDescent="0.2">
      <c r="B702" s="1" t="s">
        <v>4</v>
      </c>
    </row>
    <row r="703" spans="2:2" x14ac:dyDescent="0.2">
      <c r="B703" s="1" t="s">
        <v>4</v>
      </c>
    </row>
    <row r="704" spans="2:2" x14ac:dyDescent="0.2">
      <c r="B704" s="1" t="s">
        <v>4</v>
      </c>
    </row>
    <row r="705" spans="2:2" x14ac:dyDescent="0.2">
      <c r="B705" s="1" t="s">
        <v>4</v>
      </c>
    </row>
    <row r="706" spans="2:2" x14ac:dyDescent="0.2">
      <c r="B706" s="1" t="s">
        <v>4</v>
      </c>
    </row>
    <row r="707" spans="2:2" x14ac:dyDescent="0.2">
      <c r="B707" s="1" t="s">
        <v>4</v>
      </c>
    </row>
    <row r="708" spans="2:2" x14ac:dyDescent="0.2">
      <c r="B708" s="1" t="s">
        <v>4</v>
      </c>
    </row>
    <row r="709" spans="2:2" x14ac:dyDescent="0.2">
      <c r="B709" s="1" t="s">
        <v>4</v>
      </c>
    </row>
    <row r="710" spans="2:2" x14ac:dyDescent="0.2">
      <c r="B710" s="1" t="s">
        <v>4</v>
      </c>
    </row>
    <row r="711" spans="2:2" x14ac:dyDescent="0.2">
      <c r="B711" s="1" t="s">
        <v>4</v>
      </c>
    </row>
    <row r="712" spans="2:2" x14ac:dyDescent="0.2">
      <c r="B712" s="1" t="s">
        <v>4</v>
      </c>
    </row>
    <row r="713" spans="2:2" x14ac:dyDescent="0.2">
      <c r="B713" s="1" t="s">
        <v>4</v>
      </c>
    </row>
    <row r="714" spans="2:2" x14ac:dyDescent="0.2">
      <c r="B714" s="1" t="s">
        <v>4</v>
      </c>
    </row>
    <row r="715" spans="2:2" x14ac:dyDescent="0.2">
      <c r="B715" s="1" t="s">
        <v>4</v>
      </c>
    </row>
    <row r="716" spans="2:2" x14ac:dyDescent="0.2">
      <c r="B716" s="1" t="s">
        <v>4</v>
      </c>
    </row>
    <row r="717" spans="2:2" x14ac:dyDescent="0.2">
      <c r="B717" s="1" t="s">
        <v>4</v>
      </c>
    </row>
    <row r="718" spans="2:2" x14ac:dyDescent="0.2">
      <c r="B718" s="1" t="s">
        <v>4</v>
      </c>
    </row>
    <row r="719" spans="2:2" x14ac:dyDescent="0.2">
      <c r="B719" s="1" t="s">
        <v>4</v>
      </c>
    </row>
    <row r="720" spans="2:2" x14ac:dyDescent="0.2">
      <c r="B720" s="1" t="s">
        <v>4</v>
      </c>
    </row>
    <row r="721" spans="2:2" x14ac:dyDescent="0.2">
      <c r="B721" s="1" t="s">
        <v>4</v>
      </c>
    </row>
    <row r="722" spans="2:2" x14ac:dyDescent="0.2">
      <c r="B722" s="1" t="s">
        <v>4</v>
      </c>
    </row>
    <row r="723" spans="2:2" x14ac:dyDescent="0.2">
      <c r="B723" s="1" t="s">
        <v>4</v>
      </c>
    </row>
    <row r="724" spans="2:2" x14ac:dyDescent="0.2">
      <c r="B724" s="1" t="s">
        <v>4</v>
      </c>
    </row>
    <row r="725" spans="2:2" x14ac:dyDescent="0.2">
      <c r="B725" s="1" t="s">
        <v>4</v>
      </c>
    </row>
    <row r="726" spans="2:2" x14ac:dyDescent="0.2">
      <c r="B726" s="1" t="s">
        <v>4</v>
      </c>
    </row>
    <row r="727" spans="2:2" x14ac:dyDescent="0.2">
      <c r="B727" s="1" t="s">
        <v>4</v>
      </c>
    </row>
    <row r="728" spans="2:2" x14ac:dyDescent="0.2">
      <c r="B728" s="1" t="s">
        <v>4</v>
      </c>
    </row>
    <row r="729" spans="2:2" x14ac:dyDescent="0.2">
      <c r="B729" s="1" t="s">
        <v>4</v>
      </c>
    </row>
    <row r="730" spans="2:2" x14ac:dyDescent="0.2">
      <c r="B730" s="1" t="s">
        <v>4</v>
      </c>
    </row>
    <row r="731" spans="2:2" x14ac:dyDescent="0.2">
      <c r="B731" s="1" t="s">
        <v>4</v>
      </c>
    </row>
    <row r="732" spans="2:2" x14ac:dyDescent="0.2">
      <c r="B732" s="1" t="s">
        <v>4</v>
      </c>
    </row>
    <row r="733" spans="2:2" x14ac:dyDescent="0.2">
      <c r="B733" s="1" t="s">
        <v>4</v>
      </c>
    </row>
    <row r="734" spans="2:2" x14ac:dyDescent="0.2">
      <c r="B734" s="1" t="s">
        <v>4</v>
      </c>
    </row>
    <row r="735" spans="2:2" x14ac:dyDescent="0.2">
      <c r="B735" s="1" t="s">
        <v>4</v>
      </c>
    </row>
    <row r="736" spans="2:2" x14ac:dyDescent="0.2">
      <c r="B736" s="1" t="s">
        <v>4</v>
      </c>
    </row>
    <row r="737" spans="2:2" x14ac:dyDescent="0.2">
      <c r="B737" s="1" t="s">
        <v>4</v>
      </c>
    </row>
    <row r="738" spans="2:2" x14ac:dyDescent="0.2">
      <c r="B738" s="1" t="s">
        <v>4</v>
      </c>
    </row>
    <row r="739" spans="2:2" x14ac:dyDescent="0.2">
      <c r="B739" s="1" t="s">
        <v>4</v>
      </c>
    </row>
    <row r="740" spans="2:2" x14ac:dyDescent="0.2">
      <c r="B740" s="1" t="s">
        <v>4</v>
      </c>
    </row>
    <row r="741" spans="2:2" x14ac:dyDescent="0.2">
      <c r="B741" s="1" t="s">
        <v>4</v>
      </c>
    </row>
    <row r="742" spans="2:2" x14ac:dyDescent="0.2">
      <c r="B742" s="1" t="s">
        <v>4</v>
      </c>
    </row>
    <row r="743" spans="2:2" x14ac:dyDescent="0.2">
      <c r="B743" s="1" t="s">
        <v>4</v>
      </c>
    </row>
    <row r="744" spans="2:2" x14ac:dyDescent="0.2">
      <c r="B744" s="1" t="s">
        <v>4</v>
      </c>
    </row>
    <row r="745" spans="2:2" x14ac:dyDescent="0.2">
      <c r="B745" s="1" t="s">
        <v>4</v>
      </c>
    </row>
    <row r="746" spans="2:2" x14ac:dyDescent="0.2">
      <c r="B746" s="1" t="s">
        <v>4</v>
      </c>
    </row>
    <row r="747" spans="2:2" x14ac:dyDescent="0.2">
      <c r="B747" s="1" t="s">
        <v>4</v>
      </c>
    </row>
    <row r="748" spans="2:2" x14ac:dyDescent="0.2">
      <c r="B748" s="1" t="s">
        <v>4</v>
      </c>
    </row>
    <row r="749" spans="2:2" x14ac:dyDescent="0.2">
      <c r="B749" s="1" t="s">
        <v>4</v>
      </c>
    </row>
    <row r="750" spans="2:2" x14ac:dyDescent="0.2">
      <c r="B750" s="1" t="s">
        <v>4</v>
      </c>
    </row>
    <row r="751" spans="2:2" x14ac:dyDescent="0.2">
      <c r="B751" s="1" t="s">
        <v>4</v>
      </c>
    </row>
    <row r="752" spans="2:2" x14ac:dyDescent="0.2">
      <c r="B752" s="1" t="s">
        <v>4</v>
      </c>
    </row>
    <row r="753" spans="2:2" x14ac:dyDescent="0.2">
      <c r="B753" s="1" t="s">
        <v>4</v>
      </c>
    </row>
    <row r="754" spans="2:2" x14ac:dyDescent="0.2">
      <c r="B754" s="1" t="s">
        <v>4</v>
      </c>
    </row>
    <row r="755" spans="2:2" x14ac:dyDescent="0.2">
      <c r="B755" s="1" t="s">
        <v>4</v>
      </c>
    </row>
    <row r="756" spans="2:2" x14ac:dyDescent="0.2">
      <c r="B756" s="1" t="s">
        <v>4</v>
      </c>
    </row>
    <row r="757" spans="2:2" x14ac:dyDescent="0.2">
      <c r="B757" s="1" t="s">
        <v>4</v>
      </c>
    </row>
    <row r="758" spans="2:2" x14ac:dyDescent="0.2">
      <c r="B758" s="1" t="s">
        <v>4</v>
      </c>
    </row>
    <row r="759" spans="2:2" x14ac:dyDescent="0.2">
      <c r="B759" s="1" t="s">
        <v>4</v>
      </c>
    </row>
    <row r="760" spans="2:2" x14ac:dyDescent="0.2">
      <c r="B760" s="1" t="s">
        <v>4</v>
      </c>
    </row>
    <row r="761" spans="2:2" x14ac:dyDescent="0.2">
      <c r="B761" s="1" t="s">
        <v>4</v>
      </c>
    </row>
    <row r="762" spans="2:2" x14ac:dyDescent="0.2">
      <c r="B762" s="1" t="s">
        <v>4</v>
      </c>
    </row>
    <row r="763" spans="2:2" x14ac:dyDescent="0.2">
      <c r="B763" s="1" t="s">
        <v>4</v>
      </c>
    </row>
    <row r="764" spans="2:2" x14ac:dyDescent="0.2">
      <c r="B764" s="1" t="s">
        <v>4</v>
      </c>
    </row>
    <row r="765" spans="2:2" x14ac:dyDescent="0.2">
      <c r="B765" s="1" t="s">
        <v>4</v>
      </c>
    </row>
    <row r="766" spans="2:2" x14ac:dyDescent="0.2">
      <c r="B766" s="1" t="s">
        <v>4</v>
      </c>
    </row>
    <row r="767" spans="2:2" x14ac:dyDescent="0.2">
      <c r="B767" s="1" t="s">
        <v>4</v>
      </c>
    </row>
    <row r="768" spans="2:2" x14ac:dyDescent="0.2">
      <c r="B768" s="1" t="s">
        <v>4</v>
      </c>
    </row>
    <row r="769" spans="2:2" x14ac:dyDescent="0.2">
      <c r="B769" s="1" t="s">
        <v>4</v>
      </c>
    </row>
    <row r="770" spans="2:2" x14ac:dyDescent="0.2">
      <c r="B770" s="1" t="s">
        <v>4</v>
      </c>
    </row>
    <row r="771" spans="2:2" x14ac:dyDescent="0.2">
      <c r="B771" s="1" t="s">
        <v>4</v>
      </c>
    </row>
    <row r="772" spans="2:2" x14ac:dyDescent="0.2">
      <c r="B772" s="1" t="s">
        <v>4</v>
      </c>
    </row>
    <row r="773" spans="2:2" x14ac:dyDescent="0.2">
      <c r="B773" s="1" t="s">
        <v>4</v>
      </c>
    </row>
    <row r="774" spans="2:2" x14ac:dyDescent="0.2">
      <c r="B774" s="1" t="s">
        <v>4</v>
      </c>
    </row>
    <row r="775" spans="2:2" x14ac:dyDescent="0.2">
      <c r="B775" s="1" t="s">
        <v>4</v>
      </c>
    </row>
    <row r="776" spans="2:2" x14ac:dyDescent="0.2">
      <c r="B776" s="1" t="s">
        <v>4</v>
      </c>
    </row>
    <row r="777" spans="2:2" x14ac:dyDescent="0.2">
      <c r="B777" s="1" t="s">
        <v>4</v>
      </c>
    </row>
    <row r="778" spans="2:2" x14ac:dyDescent="0.2">
      <c r="B778" s="1" t="s">
        <v>4</v>
      </c>
    </row>
    <row r="779" spans="2:2" x14ac:dyDescent="0.2">
      <c r="B779" s="1" t="s">
        <v>4</v>
      </c>
    </row>
    <row r="780" spans="2:2" x14ac:dyDescent="0.2">
      <c r="B780" s="1" t="s">
        <v>4</v>
      </c>
    </row>
    <row r="781" spans="2:2" x14ac:dyDescent="0.2">
      <c r="B781" s="1" t="s">
        <v>4</v>
      </c>
    </row>
    <row r="782" spans="2:2" x14ac:dyDescent="0.2">
      <c r="B782" s="1" t="s">
        <v>4</v>
      </c>
    </row>
    <row r="783" spans="2:2" x14ac:dyDescent="0.2">
      <c r="B783" s="1" t="s">
        <v>4</v>
      </c>
    </row>
    <row r="784" spans="2:2" x14ac:dyDescent="0.2">
      <c r="B784" s="1" t="s">
        <v>4</v>
      </c>
    </row>
    <row r="785" spans="2:2" x14ac:dyDescent="0.2">
      <c r="B785" s="1" t="s">
        <v>4</v>
      </c>
    </row>
    <row r="786" spans="2:2" x14ac:dyDescent="0.2">
      <c r="B786" s="1" t="s">
        <v>4</v>
      </c>
    </row>
    <row r="787" spans="2:2" x14ac:dyDescent="0.2">
      <c r="B787" s="1" t="s">
        <v>4</v>
      </c>
    </row>
    <row r="788" spans="2:2" x14ac:dyDescent="0.2">
      <c r="B788" s="1" t="s">
        <v>4</v>
      </c>
    </row>
    <row r="789" spans="2:2" x14ac:dyDescent="0.2">
      <c r="B789" s="1" t="s">
        <v>4</v>
      </c>
    </row>
    <row r="790" spans="2:2" x14ac:dyDescent="0.2">
      <c r="B790" s="1" t="s">
        <v>4</v>
      </c>
    </row>
    <row r="791" spans="2:2" x14ac:dyDescent="0.2">
      <c r="B791" s="1" t="s">
        <v>4</v>
      </c>
    </row>
    <row r="792" spans="2:2" x14ac:dyDescent="0.2">
      <c r="B792" s="1" t="s">
        <v>4</v>
      </c>
    </row>
    <row r="793" spans="2:2" x14ac:dyDescent="0.2">
      <c r="B793" s="1" t="s">
        <v>4</v>
      </c>
    </row>
    <row r="794" spans="2:2" x14ac:dyDescent="0.2">
      <c r="B794" s="1" t="s">
        <v>4</v>
      </c>
    </row>
    <row r="795" spans="2:2" x14ac:dyDescent="0.2">
      <c r="B795" s="1" t="s">
        <v>4</v>
      </c>
    </row>
    <row r="796" spans="2:2" x14ac:dyDescent="0.2">
      <c r="B796" s="1" t="s">
        <v>4</v>
      </c>
    </row>
    <row r="797" spans="2:2" x14ac:dyDescent="0.2">
      <c r="B797" s="1" t="s">
        <v>4</v>
      </c>
    </row>
    <row r="798" spans="2:2" x14ac:dyDescent="0.2">
      <c r="B798" s="1" t="s">
        <v>4</v>
      </c>
    </row>
    <row r="799" spans="2:2" x14ac:dyDescent="0.2">
      <c r="B799" s="1" t="s">
        <v>4</v>
      </c>
    </row>
    <row r="800" spans="2:2" x14ac:dyDescent="0.2">
      <c r="B800" s="1" t="s">
        <v>4</v>
      </c>
    </row>
    <row r="801" spans="2:2" x14ac:dyDescent="0.2">
      <c r="B801" s="1" t="s">
        <v>4</v>
      </c>
    </row>
    <row r="802" spans="2:2" x14ac:dyDescent="0.2">
      <c r="B802" s="1" t="s">
        <v>4</v>
      </c>
    </row>
    <row r="803" spans="2:2" x14ac:dyDescent="0.2">
      <c r="B803" s="1" t="s">
        <v>4</v>
      </c>
    </row>
    <row r="804" spans="2:2" x14ac:dyDescent="0.2">
      <c r="B804" s="1" t="s">
        <v>4</v>
      </c>
    </row>
    <row r="805" spans="2:2" x14ac:dyDescent="0.2">
      <c r="B805" s="1" t="s">
        <v>4</v>
      </c>
    </row>
    <row r="806" spans="2:2" x14ac:dyDescent="0.2">
      <c r="B806" s="1" t="s">
        <v>4</v>
      </c>
    </row>
    <row r="807" spans="2:2" x14ac:dyDescent="0.2">
      <c r="B807" s="1" t="s">
        <v>4</v>
      </c>
    </row>
    <row r="808" spans="2:2" x14ac:dyDescent="0.2">
      <c r="B808" s="1" t="s">
        <v>4</v>
      </c>
    </row>
    <row r="809" spans="2:2" x14ac:dyDescent="0.2">
      <c r="B809" s="1" t="s">
        <v>4</v>
      </c>
    </row>
    <row r="810" spans="2:2" x14ac:dyDescent="0.2">
      <c r="B810" s="1" t="s">
        <v>4</v>
      </c>
    </row>
    <row r="811" spans="2:2" x14ac:dyDescent="0.2">
      <c r="B811" s="1" t="s">
        <v>4</v>
      </c>
    </row>
    <row r="812" spans="2:2" x14ac:dyDescent="0.2">
      <c r="B812" s="1" t="s">
        <v>4</v>
      </c>
    </row>
    <row r="813" spans="2:2" x14ac:dyDescent="0.2">
      <c r="B813" s="1" t="s">
        <v>4</v>
      </c>
    </row>
    <row r="814" spans="2:2" x14ac:dyDescent="0.2">
      <c r="B814" s="1" t="s">
        <v>4</v>
      </c>
    </row>
    <row r="815" spans="2:2" x14ac:dyDescent="0.2">
      <c r="B815" s="1" t="s">
        <v>4</v>
      </c>
    </row>
    <row r="816" spans="2:2" x14ac:dyDescent="0.2">
      <c r="B816" s="1" t="s">
        <v>4</v>
      </c>
    </row>
    <row r="817" spans="2:2" x14ac:dyDescent="0.2">
      <c r="B817" s="1" t="s">
        <v>4</v>
      </c>
    </row>
    <row r="818" spans="2:2" x14ac:dyDescent="0.2">
      <c r="B818" s="1" t="s">
        <v>4</v>
      </c>
    </row>
    <row r="819" spans="2:2" x14ac:dyDescent="0.2">
      <c r="B819" s="1" t="s">
        <v>4</v>
      </c>
    </row>
    <row r="820" spans="2:2" x14ac:dyDescent="0.2">
      <c r="B820" s="1" t="s">
        <v>4</v>
      </c>
    </row>
    <row r="821" spans="2:2" x14ac:dyDescent="0.2">
      <c r="B821" s="1" t="s">
        <v>4</v>
      </c>
    </row>
    <row r="822" spans="2:2" x14ac:dyDescent="0.2">
      <c r="B822" s="1" t="s">
        <v>4</v>
      </c>
    </row>
    <row r="823" spans="2:2" x14ac:dyDescent="0.2">
      <c r="B823" s="1" t="s">
        <v>4</v>
      </c>
    </row>
    <row r="824" spans="2:2" x14ac:dyDescent="0.2">
      <c r="B824" s="1" t="s">
        <v>4</v>
      </c>
    </row>
    <row r="825" spans="2:2" x14ac:dyDescent="0.2">
      <c r="B825" s="1" t="s">
        <v>4</v>
      </c>
    </row>
    <row r="826" spans="2:2" x14ac:dyDescent="0.2">
      <c r="B826" s="1" t="s">
        <v>4</v>
      </c>
    </row>
    <row r="827" spans="2:2" x14ac:dyDescent="0.2">
      <c r="B827" s="1" t="s">
        <v>4</v>
      </c>
    </row>
    <row r="828" spans="2:2" x14ac:dyDescent="0.2">
      <c r="B828" s="1" t="s">
        <v>4</v>
      </c>
    </row>
    <row r="829" spans="2:2" x14ac:dyDescent="0.2">
      <c r="B829" s="1" t="s">
        <v>4</v>
      </c>
    </row>
    <row r="830" spans="2:2" x14ac:dyDescent="0.2">
      <c r="B830" s="1" t="s">
        <v>4</v>
      </c>
    </row>
    <row r="831" spans="2:2" x14ac:dyDescent="0.2">
      <c r="B831" s="1" t="s">
        <v>4</v>
      </c>
    </row>
    <row r="832" spans="2:2" x14ac:dyDescent="0.2">
      <c r="B832" s="1" t="s">
        <v>4</v>
      </c>
    </row>
    <row r="833" spans="2:2" x14ac:dyDescent="0.2">
      <c r="B833" s="1" t="s">
        <v>4</v>
      </c>
    </row>
    <row r="834" spans="2:2" x14ac:dyDescent="0.2">
      <c r="B834" s="1" t="s">
        <v>4</v>
      </c>
    </row>
    <row r="835" spans="2:2" x14ac:dyDescent="0.2">
      <c r="B835" s="1" t="s">
        <v>4</v>
      </c>
    </row>
    <row r="836" spans="2:2" x14ac:dyDescent="0.2">
      <c r="B836" s="1" t="s">
        <v>4</v>
      </c>
    </row>
    <row r="837" spans="2:2" x14ac:dyDescent="0.2">
      <c r="B837" s="1" t="s">
        <v>4</v>
      </c>
    </row>
    <row r="838" spans="2:2" x14ac:dyDescent="0.2">
      <c r="B838" s="1" t="s">
        <v>4</v>
      </c>
    </row>
    <row r="839" spans="2:2" x14ac:dyDescent="0.2">
      <c r="B839" s="1" t="s">
        <v>4</v>
      </c>
    </row>
    <row r="840" spans="2:2" x14ac:dyDescent="0.2">
      <c r="B840" s="1" t="s">
        <v>4</v>
      </c>
    </row>
    <row r="841" spans="2:2" x14ac:dyDescent="0.2">
      <c r="B841" s="1" t="s">
        <v>4</v>
      </c>
    </row>
    <row r="842" spans="2:2" x14ac:dyDescent="0.2">
      <c r="B842" s="1" t="s">
        <v>4</v>
      </c>
    </row>
    <row r="843" spans="2:2" x14ac:dyDescent="0.2">
      <c r="B843" s="1" t="s">
        <v>4</v>
      </c>
    </row>
    <row r="844" spans="2:2" x14ac:dyDescent="0.2">
      <c r="B844" s="1" t="s">
        <v>4</v>
      </c>
    </row>
    <row r="845" spans="2:2" x14ac:dyDescent="0.2">
      <c r="B845" s="1" t="s">
        <v>4</v>
      </c>
    </row>
    <row r="846" spans="2:2" x14ac:dyDescent="0.2">
      <c r="B846" s="1" t="s">
        <v>4</v>
      </c>
    </row>
    <row r="847" spans="2:2" x14ac:dyDescent="0.2">
      <c r="B847" s="1" t="s">
        <v>4</v>
      </c>
    </row>
    <row r="848" spans="2:2" x14ac:dyDescent="0.2">
      <c r="B848" s="1" t="s">
        <v>4</v>
      </c>
    </row>
    <row r="849" spans="2:2" x14ac:dyDescent="0.2">
      <c r="B849" s="1" t="s">
        <v>4</v>
      </c>
    </row>
    <row r="850" spans="2:2" x14ac:dyDescent="0.2">
      <c r="B850" s="1" t="s">
        <v>4</v>
      </c>
    </row>
    <row r="851" spans="2:2" x14ac:dyDescent="0.2">
      <c r="B851" s="1" t="s">
        <v>4</v>
      </c>
    </row>
    <row r="852" spans="2:2" x14ac:dyDescent="0.2">
      <c r="B852" s="1" t="s">
        <v>4</v>
      </c>
    </row>
    <row r="853" spans="2:2" x14ac:dyDescent="0.2">
      <c r="B853" s="1" t="s">
        <v>4</v>
      </c>
    </row>
    <row r="854" spans="2:2" x14ac:dyDescent="0.2">
      <c r="B854" s="1" t="s">
        <v>4</v>
      </c>
    </row>
    <row r="855" spans="2:2" x14ac:dyDescent="0.2">
      <c r="B855" s="1" t="s">
        <v>4</v>
      </c>
    </row>
    <row r="856" spans="2:2" x14ac:dyDescent="0.2">
      <c r="B856" s="1" t="s">
        <v>4</v>
      </c>
    </row>
    <row r="857" spans="2:2" x14ac:dyDescent="0.2">
      <c r="B857" s="1" t="s">
        <v>4</v>
      </c>
    </row>
    <row r="858" spans="2:2" x14ac:dyDescent="0.2">
      <c r="B858" s="1" t="s">
        <v>4</v>
      </c>
    </row>
    <row r="859" spans="2:2" x14ac:dyDescent="0.2">
      <c r="B859" s="1" t="s">
        <v>4</v>
      </c>
    </row>
    <row r="860" spans="2:2" x14ac:dyDescent="0.2">
      <c r="B860" s="1" t="s">
        <v>4</v>
      </c>
    </row>
    <row r="861" spans="2:2" x14ac:dyDescent="0.2">
      <c r="B861" s="1" t="s">
        <v>4</v>
      </c>
    </row>
    <row r="862" spans="2:2" x14ac:dyDescent="0.2">
      <c r="B862" s="1" t="s">
        <v>4</v>
      </c>
    </row>
    <row r="863" spans="2:2" x14ac:dyDescent="0.2">
      <c r="B863" s="1" t="s">
        <v>4</v>
      </c>
    </row>
    <row r="864" spans="2:2" x14ac:dyDescent="0.2">
      <c r="B864" s="1" t="s">
        <v>4</v>
      </c>
    </row>
    <row r="865" spans="2:2" x14ac:dyDescent="0.2">
      <c r="B865" s="1" t="s">
        <v>4</v>
      </c>
    </row>
    <row r="866" spans="2:2" x14ac:dyDescent="0.2">
      <c r="B866" s="1" t="s">
        <v>4</v>
      </c>
    </row>
    <row r="867" spans="2:2" x14ac:dyDescent="0.2">
      <c r="B867" s="1" t="s">
        <v>4</v>
      </c>
    </row>
    <row r="868" spans="2:2" x14ac:dyDescent="0.2">
      <c r="B868" s="1" t="s">
        <v>4</v>
      </c>
    </row>
    <row r="869" spans="2:2" x14ac:dyDescent="0.2">
      <c r="B869" s="1" t="s">
        <v>4</v>
      </c>
    </row>
    <row r="870" spans="2:2" x14ac:dyDescent="0.2">
      <c r="B870" s="1" t="s">
        <v>4</v>
      </c>
    </row>
    <row r="871" spans="2:2" x14ac:dyDescent="0.2">
      <c r="B871" s="1" t="s">
        <v>4</v>
      </c>
    </row>
    <row r="872" spans="2:2" x14ac:dyDescent="0.2">
      <c r="B872" s="1" t="s">
        <v>4</v>
      </c>
    </row>
    <row r="873" spans="2:2" x14ac:dyDescent="0.2">
      <c r="B873" s="1" t="s">
        <v>4</v>
      </c>
    </row>
    <row r="874" spans="2:2" x14ac:dyDescent="0.2">
      <c r="B874" s="1" t="s">
        <v>4</v>
      </c>
    </row>
    <row r="875" spans="2:2" x14ac:dyDescent="0.2">
      <c r="B875" s="1" t="s">
        <v>4</v>
      </c>
    </row>
    <row r="876" spans="2:2" x14ac:dyDescent="0.2">
      <c r="B876" s="1" t="s">
        <v>4</v>
      </c>
    </row>
    <row r="877" spans="2:2" x14ac:dyDescent="0.2">
      <c r="B877" s="1" t="s">
        <v>4</v>
      </c>
    </row>
    <row r="878" spans="2:2" x14ac:dyDescent="0.2">
      <c r="B878" s="1" t="s">
        <v>4</v>
      </c>
    </row>
    <row r="879" spans="2:2" x14ac:dyDescent="0.2">
      <c r="B879" s="1" t="s">
        <v>4</v>
      </c>
    </row>
    <row r="880" spans="2:2" x14ac:dyDescent="0.2">
      <c r="B880" s="1" t="s">
        <v>4</v>
      </c>
    </row>
    <row r="881" spans="2:2" x14ac:dyDescent="0.2">
      <c r="B881" s="1" t="s">
        <v>4</v>
      </c>
    </row>
    <row r="882" spans="2:2" x14ac:dyDescent="0.2">
      <c r="B882" s="1" t="s">
        <v>4</v>
      </c>
    </row>
    <row r="883" spans="2:2" x14ac:dyDescent="0.2">
      <c r="B883" s="1" t="s">
        <v>4</v>
      </c>
    </row>
    <row r="884" spans="2:2" x14ac:dyDescent="0.2">
      <c r="B884" s="1" t="s">
        <v>4</v>
      </c>
    </row>
    <row r="885" spans="2:2" x14ac:dyDescent="0.2">
      <c r="B885" s="1" t="s">
        <v>4</v>
      </c>
    </row>
    <row r="886" spans="2:2" x14ac:dyDescent="0.2">
      <c r="B886" s="1" t="s">
        <v>4</v>
      </c>
    </row>
    <row r="887" spans="2:2" x14ac:dyDescent="0.2">
      <c r="B887" s="1" t="s">
        <v>4</v>
      </c>
    </row>
    <row r="888" spans="2:2" x14ac:dyDescent="0.2">
      <c r="B888" s="1" t="s">
        <v>4</v>
      </c>
    </row>
    <row r="889" spans="2:2" x14ac:dyDescent="0.2">
      <c r="B889" s="1" t="s">
        <v>4</v>
      </c>
    </row>
    <row r="890" spans="2:2" x14ac:dyDescent="0.2">
      <c r="B890" s="1" t="s">
        <v>4</v>
      </c>
    </row>
    <row r="891" spans="2:2" x14ac:dyDescent="0.2">
      <c r="B891" s="1" t="s">
        <v>4</v>
      </c>
    </row>
    <row r="892" spans="2:2" x14ac:dyDescent="0.2">
      <c r="B892" s="1" t="s">
        <v>4</v>
      </c>
    </row>
    <row r="893" spans="2:2" x14ac:dyDescent="0.2">
      <c r="B893" s="1" t="s">
        <v>4</v>
      </c>
    </row>
    <row r="894" spans="2:2" x14ac:dyDescent="0.2">
      <c r="B894" s="1" t="s">
        <v>4</v>
      </c>
    </row>
    <row r="895" spans="2:2" x14ac:dyDescent="0.2">
      <c r="B895" s="1" t="s">
        <v>4</v>
      </c>
    </row>
    <row r="896" spans="2:2" x14ac:dyDescent="0.2">
      <c r="B896" s="1" t="s">
        <v>4</v>
      </c>
    </row>
    <row r="897" spans="2:2" x14ac:dyDescent="0.2">
      <c r="B897" s="1" t="s">
        <v>4</v>
      </c>
    </row>
    <row r="898" spans="2:2" x14ac:dyDescent="0.2">
      <c r="B898" s="1" t="s">
        <v>4</v>
      </c>
    </row>
    <row r="899" spans="2:2" x14ac:dyDescent="0.2">
      <c r="B899" s="1" t="s">
        <v>4</v>
      </c>
    </row>
    <row r="900" spans="2:2" x14ac:dyDescent="0.2">
      <c r="B900" s="1" t="s">
        <v>4</v>
      </c>
    </row>
    <row r="901" spans="2:2" x14ac:dyDescent="0.2">
      <c r="B901" s="1" t="s">
        <v>4</v>
      </c>
    </row>
    <row r="902" spans="2:2" x14ac:dyDescent="0.2">
      <c r="B902" s="1" t="s">
        <v>4</v>
      </c>
    </row>
    <row r="903" spans="2:2" x14ac:dyDescent="0.2">
      <c r="B903" s="1" t="s">
        <v>4</v>
      </c>
    </row>
    <row r="904" spans="2:2" x14ac:dyDescent="0.2">
      <c r="B904" s="1" t="s">
        <v>4</v>
      </c>
    </row>
    <row r="905" spans="2:2" x14ac:dyDescent="0.2">
      <c r="B905" s="1" t="s">
        <v>4</v>
      </c>
    </row>
    <row r="906" spans="2:2" x14ac:dyDescent="0.2">
      <c r="B906" s="1" t="s">
        <v>4</v>
      </c>
    </row>
    <row r="907" spans="2:2" x14ac:dyDescent="0.2">
      <c r="B907" s="1" t="s">
        <v>4</v>
      </c>
    </row>
    <row r="908" spans="2:2" x14ac:dyDescent="0.2">
      <c r="B908" s="1" t="s">
        <v>4</v>
      </c>
    </row>
    <row r="909" spans="2:2" x14ac:dyDescent="0.2">
      <c r="B909" s="1" t="s">
        <v>4</v>
      </c>
    </row>
    <row r="910" spans="2:2" x14ac:dyDescent="0.2">
      <c r="B910" s="1" t="s">
        <v>4</v>
      </c>
    </row>
    <row r="911" spans="2:2" x14ac:dyDescent="0.2">
      <c r="B911" s="1" t="s">
        <v>4</v>
      </c>
    </row>
    <row r="912" spans="2:2" x14ac:dyDescent="0.2">
      <c r="B912" s="1" t="s">
        <v>4</v>
      </c>
    </row>
    <row r="913" spans="2:2" x14ac:dyDescent="0.2">
      <c r="B913" s="1" t="s">
        <v>4</v>
      </c>
    </row>
    <row r="914" spans="2:2" x14ac:dyDescent="0.2">
      <c r="B914" s="1" t="s">
        <v>4</v>
      </c>
    </row>
    <row r="915" spans="2:2" x14ac:dyDescent="0.2">
      <c r="B915" s="1" t="s">
        <v>4</v>
      </c>
    </row>
    <row r="916" spans="2:2" x14ac:dyDescent="0.2">
      <c r="B916" s="1" t="s">
        <v>4</v>
      </c>
    </row>
    <row r="917" spans="2:2" x14ac:dyDescent="0.2">
      <c r="B917" s="1" t="s">
        <v>4</v>
      </c>
    </row>
    <row r="918" spans="2:2" x14ac:dyDescent="0.2">
      <c r="B918" s="1" t="s">
        <v>4</v>
      </c>
    </row>
    <row r="919" spans="2:2" x14ac:dyDescent="0.2">
      <c r="B919" s="1" t="s">
        <v>4</v>
      </c>
    </row>
    <row r="920" spans="2:2" x14ac:dyDescent="0.2">
      <c r="B920" s="1" t="s">
        <v>4</v>
      </c>
    </row>
    <row r="921" spans="2:2" x14ac:dyDescent="0.2">
      <c r="B921" s="1" t="s">
        <v>4</v>
      </c>
    </row>
    <row r="922" spans="2:2" x14ac:dyDescent="0.2">
      <c r="B922" s="1" t="s">
        <v>4</v>
      </c>
    </row>
    <row r="923" spans="2:2" x14ac:dyDescent="0.2">
      <c r="B923" s="1" t="s">
        <v>4</v>
      </c>
    </row>
    <row r="924" spans="2:2" x14ac:dyDescent="0.2">
      <c r="B924" s="1" t="s">
        <v>4</v>
      </c>
    </row>
    <row r="925" spans="2:2" x14ac:dyDescent="0.2">
      <c r="B925" s="1" t="s">
        <v>4</v>
      </c>
    </row>
    <row r="926" spans="2:2" x14ac:dyDescent="0.2">
      <c r="B926" s="1" t="s">
        <v>4</v>
      </c>
    </row>
    <row r="927" spans="2:2" x14ac:dyDescent="0.2">
      <c r="B927" s="1" t="s">
        <v>4</v>
      </c>
    </row>
    <row r="928" spans="2:2" x14ac:dyDescent="0.2">
      <c r="B928" s="1" t="s">
        <v>4</v>
      </c>
    </row>
    <row r="929" spans="2:2" x14ac:dyDescent="0.2">
      <c r="B929" s="1" t="s">
        <v>4</v>
      </c>
    </row>
    <row r="930" spans="2:2" x14ac:dyDescent="0.2">
      <c r="B930" s="1" t="s">
        <v>4</v>
      </c>
    </row>
    <row r="931" spans="2:2" x14ac:dyDescent="0.2">
      <c r="B931" s="1" t="s">
        <v>4</v>
      </c>
    </row>
    <row r="932" spans="2:2" x14ac:dyDescent="0.2">
      <c r="B932" s="1" t="s">
        <v>4</v>
      </c>
    </row>
    <row r="933" spans="2:2" x14ac:dyDescent="0.2">
      <c r="B933" s="1" t="s">
        <v>4</v>
      </c>
    </row>
    <row r="934" spans="2:2" x14ac:dyDescent="0.2">
      <c r="B934" s="1" t="s">
        <v>4</v>
      </c>
    </row>
    <row r="935" spans="2:2" x14ac:dyDescent="0.2">
      <c r="B935" s="1" t="s">
        <v>4</v>
      </c>
    </row>
    <row r="936" spans="2:2" x14ac:dyDescent="0.2">
      <c r="B936" s="1" t="s">
        <v>4</v>
      </c>
    </row>
    <row r="937" spans="2:2" x14ac:dyDescent="0.2">
      <c r="B937" s="1" t="s">
        <v>4</v>
      </c>
    </row>
    <row r="938" spans="2:2" x14ac:dyDescent="0.2">
      <c r="B938" s="1" t="s">
        <v>4</v>
      </c>
    </row>
    <row r="939" spans="2:2" x14ac:dyDescent="0.2">
      <c r="B939" s="1" t="s">
        <v>4</v>
      </c>
    </row>
    <row r="940" spans="2:2" x14ac:dyDescent="0.2">
      <c r="B940" s="1" t="s">
        <v>4</v>
      </c>
    </row>
    <row r="941" spans="2:2" x14ac:dyDescent="0.2">
      <c r="B941" s="1" t="s">
        <v>4</v>
      </c>
    </row>
    <row r="942" spans="2:2" x14ac:dyDescent="0.2">
      <c r="B942" s="1" t="s">
        <v>4</v>
      </c>
    </row>
    <row r="943" spans="2:2" x14ac:dyDescent="0.2">
      <c r="B943" s="1" t="s">
        <v>4</v>
      </c>
    </row>
    <row r="944" spans="2:2" x14ac:dyDescent="0.2">
      <c r="B944" s="1" t="s">
        <v>4</v>
      </c>
    </row>
    <row r="945" spans="2:2" x14ac:dyDescent="0.2">
      <c r="B945" s="1" t="s">
        <v>4</v>
      </c>
    </row>
    <row r="946" spans="2:2" x14ac:dyDescent="0.2">
      <c r="B946" s="1" t="s">
        <v>4</v>
      </c>
    </row>
    <row r="947" spans="2:2" x14ac:dyDescent="0.2">
      <c r="B947" s="1" t="s">
        <v>4</v>
      </c>
    </row>
    <row r="948" spans="2:2" x14ac:dyDescent="0.2">
      <c r="B948" s="1" t="s">
        <v>4</v>
      </c>
    </row>
    <row r="949" spans="2:2" x14ac:dyDescent="0.2">
      <c r="B949" s="1" t="s">
        <v>4</v>
      </c>
    </row>
    <row r="950" spans="2:2" x14ac:dyDescent="0.2">
      <c r="B950" s="1" t="s">
        <v>4</v>
      </c>
    </row>
    <row r="951" spans="2:2" x14ac:dyDescent="0.2">
      <c r="B951" s="1" t="s">
        <v>4</v>
      </c>
    </row>
    <row r="952" spans="2:2" x14ac:dyDescent="0.2">
      <c r="B952" s="1" t="s">
        <v>4</v>
      </c>
    </row>
    <row r="953" spans="2:2" x14ac:dyDescent="0.2">
      <c r="B953" s="1" t="s">
        <v>4</v>
      </c>
    </row>
    <row r="954" spans="2:2" x14ac:dyDescent="0.2">
      <c r="B954" s="1" t="s">
        <v>4</v>
      </c>
    </row>
    <row r="955" spans="2:2" x14ac:dyDescent="0.2">
      <c r="B955" s="1" t="s">
        <v>4</v>
      </c>
    </row>
    <row r="956" spans="2:2" x14ac:dyDescent="0.2">
      <c r="B956" s="1" t="s">
        <v>4</v>
      </c>
    </row>
    <row r="957" spans="2:2" x14ac:dyDescent="0.2">
      <c r="B957" s="1" t="s">
        <v>4</v>
      </c>
    </row>
    <row r="958" spans="2:2" x14ac:dyDescent="0.2">
      <c r="B958" s="1" t="s">
        <v>4</v>
      </c>
    </row>
    <row r="959" spans="2:2" x14ac:dyDescent="0.2">
      <c r="B959" s="1" t="s">
        <v>4</v>
      </c>
    </row>
    <row r="960" spans="2:2" x14ac:dyDescent="0.2">
      <c r="B960" s="1" t="s">
        <v>4</v>
      </c>
    </row>
    <row r="961" spans="2:2" x14ac:dyDescent="0.2">
      <c r="B961" s="1" t="s">
        <v>4</v>
      </c>
    </row>
    <row r="962" spans="2:2" x14ac:dyDescent="0.2">
      <c r="B962" s="1" t="s">
        <v>4</v>
      </c>
    </row>
    <row r="963" spans="2:2" x14ac:dyDescent="0.2">
      <c r="B963" s="1" t="s">
        <v>4</v>
      </c>
    </row>
    <row r="964" spans="2:2" x14ac:dyDescent="0.2">
      <c r="B964" s="1" t="s">
        <v>4</v>
      </c>
    </row>
    <row r="965" spans="2:2" x14ac:dyDescent="0.2">
      <c r="B965" s="1" t="s">
        <v>4</v>
      </c>
    </row>
    <row r="966" spans="2:2" x14ac:dyDescent="0.2">
      <c r="B966" s="1" t="s">
        <v>4</v>
      </c>
    </row>
    <row r="967" spans="2:2" x14ac:dyDescent="0.2">
      <c r="B967" s="1" t="s">
        <v>4</v>
      </c>
    </row>
    <row r="968" spans="2:2" x14ac:dyDescent="0.2">
      <c r="B968" s="1" t="s">
        <v>4</v>
      </c>
    </row>
    <row r="969" spans="2:2" x14ac:dyDescent="0.2">
      <c r="B969" s="1" t="s">
        <v>4</v>
      </c>
    </row>
    <row r="970" spans="2:2" x14ac:dyDescent="0.2">
      <c r="B970" s="1" t="s">
        <v>4</v>
      </c>
    </row>
    <row r="971" spans="2:2" x14ac:dyDescent="0.2">
      <c r="B971" s="1" t="s">
        <v>4</v>
      </c>
    </row>
    <row r="972" spans="2:2" x14ac:dyDescent="0.2">
      <c r="B972" s="1" t="s">
        <v>4</v>
      </c>
    </row>
    <row r="973" spans="2:2" x14ac:dyDescent="0.2">
      <c r="B973" s="1" t="s">
        <v>4</v>
      </c>
    </row>
    <row r="974" spans="2:2" x14ac:dyDescent="0.2">
      <c r="B974" s="1" t="s">
        <v>4</v>
      </c>
    </row>
    <row r="975" spans="2:2" x14ac:dyDescent="0.2">
      <c r="B975" s="1" t="s">
        <v>4</v>
      </c>
    </row>
    <row r="976" spans="2:2" x14ac:dyDescent="0.2">
      <c r="B976" s="1" t="s">
        <v>4</v>
      </c>
    </row>
    <row r="977" spans="2:2" x14ac:dyDescent="0.2">
      <c r="B977" s="1" t="s">
        <v>4</v>
      </c>
    </row>
    <row r="978" spans="2:2" x14ac:dyDescent="0.2">
      <c r="B978" s="1" t="s">
        <v>4</v>
      </c>
    </row>
    <row r="979" spans="2:2" x14ac:dyDescent="0.2">
      <c r="B979" s="1" t="s">
        <v>4</v>
      </c>
    </row>
    <row r="980" spans="2:2" x14ac:dyDescent="0.2">
      <c r="B980" s="1" t="s">
        <v>4</v>
      </c>
    </row>
    <row r="981" spans="2:2" x14ac:dyDescent="0.2">
      <c r="B981" s="1" t="s">
        <v>4</v>
      </c>
    </row>
    <row r="982" spans="2:2" x14ac:dyDescent="0.2">
      <c r="B982" s="1" t="s">
        <v>4</v>
      </c>
    </row>
    <row r="983" spans="2:2" x14ac:dyDescent="0.2">
      <c r="B983" s="1" t="s">
        <v>4</v>
      </c>
    </row>
    <row r="984" spans="2:2" x14ac:dyDescent="0.2">
      <c r="B984" s="1" t="s">
        <v>4</v>
      </c>
    </row>
    <row r="985" spans="2:2" x14ac:dyDescent="0.2">
      <c r="B985" s="1" t="s">
        <v>4</v>
      </c>
    </row>
    <row r="986" spans="2:2" x14ac:dyDescent="0.2">
      <c r="B986" s="1" t="s">
        <v>4</v>
      </c>
    </row>
    <row r="987" spans="2:2" x14ac:dyDescent="0.2">
      <c r="B987" s="1" t="s">
        <v>4</v>
      </c>
    </row>
    <row r="988" spans="2:2" x14ac:dyDescent="0.2">
      <c r="B988" s="1" t="s">
        <v>4</v>
      </c>
    </row>
    <row r="989" spans="2:2" x14ac:dyDescent="0.2">
      <c r="B989" s="1" t="s">
        <v>4</v>
      </c>
    </row>
    <row r="990" spans="2:2" x14ac:dyDescent="0.2">
      <c r="B990" s="1" t="s">
        <v>4</v>
      </c>
    </row>
    <row r="991" spans="2:2" x14ac:dyDescent="0.2">
      <c r="B991" s="1" t="s">
        <v>4</v>
      </c>
    </row>
    <row r="992" spans="2:2" x14ac:dyDescent="0.2">
      <c r="B992" s="1" t="s">
        <v>4</v>
      </c>
    </row>
    <row r="993" spans="2:2" x14ac:dyDescent="0.2">
      <c r="B993" s="1" t="s">
        <v>4</v>
      </c>
    </row>
    <row r="994" spans="2:2" x14ac:dyDescent="0.2">
      <c r="B994" s="1" t="s">
        <v>4</v>
      </c>
    </row>
    <row r="995" spans="2:2" x14ac:dyDescent="0.2">
      <c r="B995" s="1" t="s">
        <v>4</v>
      </c>
    </row>
    <row r="996" spans="2:2" x14ac:dyDescent="0.2">
      <c r="B996" s="1" t="s">
        <v>4</v>
      </c>
    </row>
    <row r="997" spans="2:2" x14ac:dyDescent="0.2">
      <c r="B997" s="1" t="s">
        <v>4</v>
      </c>
    </row>
    <row r="998" spans="2:2" x14ac:dyDescent="0.2">
      <c r="B998" s="1" t="s">
        <v>4</v>
      </c>
    </row>
    <row r="999" spans="2:2" x14ac:dyDescent="0.2">
      <c r="B999" s="1" t="s">
        <v>4</v>
      </c>
    </row>
    <row r="1000" spans="2:2" x14ac:dyDescent="0.2">
      <c r="B1000" s="1" t="s">
        <v>4</v>
      </c>
    </row>
  </sheetData>
  <dataConsolidate/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opLeftCell="B1" workbookViewId="0">
      <selection activeCell="O12" sqref="O12"/>
    </sheetView>
  </sheetViews>
  <sheetFormatPr defaultRowHeight="15" x14ac:dyDescent="0.25"/>
  <cols>
    <col min="1" max="1" width="60" style="193" customWidth="1"/>
    <col min="2" max="2" width="5.140625" style="193" customWidth="1"/>
    <col min="3" max="3" width="6.7109375" style="193" customWidth="1"/>
    <col min="4" max="4" width="6.85546875" style="193" customWidth="1"/>
    <col min="5" max="5" width="10.7109375" style="193" customWidth="1"/>
    <col min="6" max="6" width="5.42578125" style="193" customWidth="1"/>
    <col min="7" max="14" width="15" style="193" customWidth="1"/>
    <col min="15" max="16384" width="9.140625" style="193"/>
  </cols>
  <sheetData>
    <row r="1" spans="1:14" ht="15.75" customHeight="1" x14ac:dyDescent="0.25">
      <c r="A1" s="160"/>
      <c r="B1" s="160"/>
      <c r="C1" s="160"/>
      <c r="D1" s="160"/>
      <c r="E1" s="106"/>
      <c r="F1" s="106"/>
      <c r="G1" s="106"/>
      <c r="H1" s="106"/>
      <c r="I1" s="390"/>
      <c r="J1" s="390"/>
      <c r="K1" s="390"/>
      <c r="L1" s="390"/>
      <c r="M1" s="390"/>
      <c r="N1" s="390"/>
    </row>
    <row r="2" spans="1:14" ht="31.5" customHeight="1" x14ac:dyDescent="0.25">
      <c r="A2" s="191"/>
      <c r="B2" s="191"/>
      <c r="C2" s="191"/>
      <c r="D2" s="191"/>
      <c r="E2" s="192"/>
      <c r="F2" s="192"/>
      <c r="G2" s="192"/>
      <c r="H2" s="192"/>
      <c r="I2" s="392"/>
      <c r="J2" s="392"/>
      <c r="K2" s="392"/>
      <c r="L2" s="392"/>
      <c r="M2" s="392"/>
      <c r="N2" s="392"/>
    </row>
    <row r="3" spans="1:14" ht="15.75" x14ac:dyDescent="0.25">
      <c r="A3" s="191"/>
      <c r="B3" s="191"/>
      <c r="C3" s="191"/>
      <c r="D3" s="191"/>
      <c r="E3" s="190"/>
      <c r="F3" s="190"/>
      <c r="G3" s="190"/>
      <c r="H3" s="190"/>
      <c r="I3" s="190"/>
      <c r="J3" s="190"/>
      <c r="K3" s="190"/>
      <c r="L3" s="190"/>
      <c r="M3" s="189"/>
      <c r="N3" s="189"/>
    </row>
    <row r="4" spans="1:14" ht="15.75" customHeight="1" x14ac:dyDescent="0.25">
      <c r="A4" s="393" t="s">
        <v>706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15.75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1" t="s">
        <v>329</v>
      </c>
      <c r="M5" s="169"/>
      <c r="N5" s="169"/>
    </row>
    <row r="6" spans="1:14" ht="15.75" customHeight="1" x14ac:dyDescent="0.25">
      <c r="A6" s="388" t="s">
        <v>390</v>
      </c>
      <c r="B6" s="388" t="s">
        <v>389</v>
      </c>
      <c r="C6" s="388" t="s">
        <v>388</v>
      </c>
      <c r="D6" s="388" t="s">
        <v>387</v>
      </c>
      <c r="E6" s="391" t="s">
        <v>115</v>
      </c>
      <c r="F6" s="391" t="s">
        <v>116</v>
      </c>
      <c r="G6" s="385" t="s">
        <v>645</v>
      </c>
      <c r="H6" s="385" t="s">
        <v>707</v>
      </c>
      <c r="I6" s="385" t="s">
        <v>332</v>
      </c>
      <c r="J6" s="391" t="s">
        <v>646</v>
      </c>
      <c r="K6" s="391"/>
      <c r="L6" s="387" t="s">
        <v>708</v>
      </c>
      <c r="M6" s="449" t="s">
        <v>381</v>
      </c>
      <c r="N6" s="449" t="s">
        <v>380</v>
      </c>
    </row>
    <row r="7" spans="1:14" ht="63.75" customHeight="1" x14ac:dyDescent="0.25">
      <c r="A7" s="389"/>
      <c r="B7" s="389"/>
      <c r="C7" s="389"/>
      <c r="D7" s="389"/>
      <c r="E7" s="391"/>
      <c r="F7" s="391"/>
      <c r="G7" s="386"/>
      <c r="H7" s="386"/>
      <c r="I7" s="386"/>
      <c r="J7" s="168" t="s">
        <v>379</v>
      </c>
      <c r="K7" s="168" t="s">
        <v>378</v>
      </c>
      <c r="L7" s="387"/>
      <c r="M7" s="450"/>
      <c r="N7" s="450"/>
    </row>
    <row r="8" spans="1:14" x14ac:dyDescent="0.25">
      <c r="A8" s="162" t="s">
        <v>6</v>
      </c>
      <c r="B8" s="162" t="s">
        <v>7</v>
      </c>
      <c r="C8" s="162" t="s">
        <v>8</v>
      </c>
      <c r="D8" s="162" t="s">
        <v>9</v>
      </c>
      <c r="E8" s="162" t="s">
        <v>10</v>
      </c>
      <c r="F8" s="162" t="s">
        <v>11</v>
      </c>
      <c r="G8" s="162" t="s">
        <v>12</v>
      </c>
      <c r="H8" s="162" t="s">
        <v>13</v>
      </c>
      <c r="I8" s="162" t="s">
        <v>14</v>
      </c>
      <c r="J8" s="162" t="s">
        <v>15</v>
      </c>
      <c r="K8" s="162" t="s">
        <v>16</v>
      </c>
      <c r="L8" s="162" t="s">
        <v>17</v>
      </c>
      <c r="M8" s="163">
        <v>13</v>
      </c>
      <c r="N8" s="163">
        <v>14</v>
      </c>
    </row>
    <row r="9" spans="1:14" ht="15.75" customHeight="1" x14ac:dyDescent="0.25">
      <c r="A9" s="203" t="s">
        <v>227</v>
      </c>
      <c r="B9" s="151" t="s">
        <v>455</v>
      </c>
      <c r="C9" s="202" t="s">
        <v>228</v>
      </c>
      <c r="D9" s="202"/>
      <c r="E9" s="202"/>
      <c r="F9" s="202"/>
      <c r="G9" s="314">
        <f>G10+G15+G28+G31+G34</f>
        <v>3912</v>
      </c>
      <c r="H9" s="314">
        <f>H10+H15+H28+H31+H34</f>
        <v>3761.4</v>
      </c>
      <c r="I9" s="319">
        <f t="shared" ref="I9:I74" si="0">H9*100/G9</f>
        <v>96.150306748466264</v>
      </c>
      <c r="J9" s="314">
        <f>J10+J15+J28+J31+J34</f>
        <v>3344.83</v>
      </c>
      <c r="K9" s="314">
        <f>K10+K15+K28+K31+K34</f>
        <v>4346.348</v>
      </c>
      <c r="L9" s="314">
        <f>L10+L15+L28+L31+L34</f>
        <v>4332.0640000000003</v>
      </c>
      <c r="M9" s="315">
        <f t="shared" ref="M9:M72" si="1">L9*100/J9</f>
        <v>129.51522199932435</v>
      </c>
      <c r="N9" s="377">
        <f t="shared" ref="N9:N72" si="2">L9*100/K9</f>
        <v>99.671356274279006</v>
      </c>
    </row>
    <row r="10" spans="1:14" ht="15.75" customHeight="1" x14ac:dyDescent="0.25">
      <c r="A10" s="201" t="s">
        <v>229</v>
      </c>
      <c r="B10" s="151" t="s">
        <v>455</v>
      </c>
      <c r="C10" s="202" t="s">
        <v>228</v>
      </c>
      <c r="D10" s="202" t="s">
        <v>230</v>
      </c>
      <c r="E10" s="202"/>
      <c r="F10" s="202"/>
      <c r="G10" s="315">
        <f t="shared" ref="G10:H11" si="3">G11</f>
        <v>869.7</v>
      </c>
      <c r="H10" s="315">
        <f t="shared" si="3"/>
        <v>869.6</v>
      </c>
      <c r="I10" s="319">
        <f t="shared" si="0"/>
        <v>99.98850178222375</v>
      </c>
      <c r="J10" s="315">
        <f t="shared" ref="J10:L11" si="4">J11</f>
        <v>903.61</v>
      </c>
      <c r="K10" s="315">
        <f t="shared" si="4"/>
        <v>905.15700000000004</v>
      </c>
      <c r="L10" s="321">
        <f t="shared" si="4"/>
        <v>905.15</v>
      </c>
      <c r="M10" s="315">
        <f t="shared" si="1"/>
        <v>100.17042750744237</v>
      </c>
      <c r="N10" s="377">
        <f t="shared" si="2"/>
        <v>99.999226653497672</v>
      </c>
    </row>
    <row r="11" spans="1:14" ht="32.25" customHeight="1" x14ac:dyDescent="0.25">
      <c r="A11" s="201" t="s">
        <v>231</v>
      </c>
      <c r="B11" s="153" t="s">
        <v>455</v>
      </c>
      <c r="C11" s="200" t="s">
        <v>228</v>
      </c>
      <c r="D11" s="200" t="s">
        <v>230</v>
      </c>
      <c r="E11" s="51" t="s">
        <v>525</v>
      </c>
      <c r="F11" s="200"/>
      <c r="G11" s="316">
        <f t="shared" si="3"/>
        <v>869.7</v>
      </c>
      <c r="H11" s="317">
        <f t="shared" si="3"/>
        <v>869.6</v>
      </c>
      <c r="I11" s="319">
        <f t="shared" si="0"/>
        <v>99.98850178222375</v>
      </c>
      <c r="J11" s="316">
        <f t="shared" si="4"/>
        <v>903.61</v>
      </c>
      <c r="K11" s="316">
        <f t="shared" si="4"/>
        <v>905.15700000000004</v>
      </c>
      <c r="L11" s="317">
        <f t="shared" si="4"/>
        <v>905.15</v>
      </c>
      <c r="M11" s="315">
        <f t="shared" si="1"/>
        <v>100.17042750744237</v>
      </c>
      <c r="N11" s="377">
        <f t="shared" si="2"/>
        <v>99.999226653497672</v>
      </c>
    </row>
    <row r="12" spans="1:14" ht="18" customHeight="1" x14ac:dyDescent="0.25">
      <c r="A12" s="201" t="s">
        <v>232</v>
      </c>
      <c r="B12" s="153" t="s">
        <v>455</v>
      </c>
      <c r="C12" s="200" t="s">
        <v>228</v>
      </c>
      <c r="D12" s="200" t="s">
        <v>230</v>
      </c>
      <c r="E12" s="51" t="s">
        <v>525</v>
      </c>
      <c r="F12" s="200" t="s">
        <v>403</v>
      </c>
      <c r="G12" s="318">
        <f>G13+G14</f>
        <v>869.7</v>
      </c>
      <c r="H12" s="318">
        <f>H13+H14</f>
        <v>869.6</v>
      </c>
      <c r="I12" s="319">
        <f t="shared" si="0"/>
        <v>99.98850178222375</v>
      </c>
      <c r="J12" s="318">
        <f>J13+J14</f>
        <v>903.61</v>
      </c>
      <c r="K12" s="318">
        <f>K13+K14</f>
        <v>905.15700000000004</v>
      </c>
      <c r="L12" s="322">
        <f>L13+L14</f>
        <v>905.15</v>
      </c>
      <c r="M12" s="315">
        <f t="shared" si="1"/>
        <v>100.17042750744237</v>
      </c>
      <c r="N12" s="377">
        <f t="shared" si="2"/>
        <v>99.999226653497672</v>
      </c>
    </row>
    <row r="13" spans="1:14" ht="15.75" customHeight="1" x14ac:dyDescent="0.25">
      <c r="A13" s="255" t="s">
        <v>524</v>
      </c>
      <c r="B13" s="153" t="s">
        <v>455</v>
      </c>
      <c r="C13" s="200" t="s">
        <v>228</v>
      </c>
      <c r="D13" s="200" t="s">
        <v>230</v>
      </c>
      <c r="E13" s="51" t="s">
        <v>525</v>
      </c>
      <c r="F13" s="200" t="s">
        <v>233</v>
      </c>
      <c r="G13" s="257">
        <v>668</v>
      </c>
      <c r="H13" s="258">
        <v>668</v>
      </c>
      <c r="I13" s="319">
        <f t="shared" si="0"/>
        <v>100</v>
      </c>
      <c r="J13" s="257">
        <v>694.02</v>
      </c>
      <c r="K13" s="318">
        <f>'анализ исполнения расходов'!G12</f>
        <v>694.01700000000005</v>
      </c>
      <c r="L13" s="322">
        <f>'3'!G14</f>
        <v>694.01</v>
      </c>
      <c r="M13" s="315">
        <f t="shared" si="1"/>
        <v>99.998559119333734</v>
      </c>
      <c r="N13" s="377">
        <f t="shared" si="2"/>
        <v>99.998991379173702</v>
      </c>
    </row>
    <row r="14" spans="1:14" ht="45.75" customHeight="1" x14ac:dyDescent="0.25">
      <c r="A14" s="255" t="s">
        <v>527</v>
      </c>
      <c r="B14" s="153" t="s">
        <v>455</v>
      </c>
      <c r="C14" s="200" t="s">
        <v>228</v>
      </c>
      <c r="D14" s="200" t="s">
        <v>230</v>
      </c>
      <c r="E14" s="51" t="s">
        <v>525</v>
      </c>
      <c r="F14" s="200" t="s">
        <v>526</v>
      </c>
      <c r="G14" s="257">
        <v>201.7</v>
      </c>
      <c r="H14" s="258">
        <v>201.6</v>
      </c>
      <c r="I14" s="319">
        <f t="shared" si="0"/>
        <v>99.950421417947453</v>
      </c>
      <c r="J14" s="257">
        <v>209.59</v>
      </c>
      <c r="K14" s="318">
        <f>'анализ исполнения расходов'!G13</f>
        <v>211.14</v>
      </c>
      <c r="L14" s="322">
        <f>'3'!G15</f>
        <v>211.14</v>
      </c>
      <c r="M14" s="315">
        <f t="shared" si="1"/>
        <v>100.73953910014791</v>
      </c>
      <c r="N14" s="377">
        <f t="shared" si="2"/>
        <v>100</v>
      </c>
    </row>
    <row r="15" spans="1:14" ht="45" x14ac:dyDescent="0.25">
      <c r="A15" s="201" t="s">
        <v>234</v>
      </c>
      <c r="B15" s="151" t="s">
        <v>455</v>
      </c>
      <c r="C15" s="202" t="s">
        <v>228</v>
      </c>
      <c r="D15" s="202" t="s">
        <v>235</v>
      </c>
      <c r="E15" s="202"/>
      <c r="F15" s="202"/>
      <c r="G15" s="315">
        <f>G18</f>
        <v>2190</v>
      </c>
      <c r="H15" s="321">
        <f>H18</f>
        <v>2139.2000000000003</v>
      </c>
      <c r="I15" s="319">
        <f t="shared" si="0"/>
        <v>97.680365296803672</v>
      </c>
      <c r="J15" s="315">
        <f>J18</f>
        <v>1391.62</v>
      </c>
      <c r="K15" s="315">
        <f>K18+K16</f>
        <v>2313.0399999999995</v>
      </c>
      <c r="L15" s="321">
        <f>L18+L16</f>
        <v>2301.944</v>
      </c>
      <c r="M15" s="315">
        <f t="shared" si="1"/>
        <v>165.41469654072233</v>
      </c>
      <c r="N15" s="377">
        <f t="shared" si="2"/>
        <v>99.520284992909779</v>
      </c>
    </row>
    <row r="16" spans="1:14" ht="15.75" x14ac:dyDescent="0.25">
      <c r="A16" s="201" t="s">
        <v>356</v>
      </c>
      <c r="B16" s="153" t="s">
        <v>455</v>
      </c>
      <c r="C16" s="200" t="s">
        <v>228</v>
      </c>
      <c r="D16" s="200" t="s">
        <v>235</v>
      </c>
      <c r="E16" s="200" t="s">
        <v>542</v>
      </c>
      <c r="F16" s="202"/>
      <c r="G16" s="318">
        <f>G17</f>
        <v>0</v>
      </c>
      <c r="H16" s="322">
        <f>H17</f>
        <v>0</v>
      </c>
      <c r="I16" s="319">
        <v>0</v>
      </c>
      <c r="J16" s="318">
        <f>J17</f>
        <v>0</v>
      </c>
      <c r="K16" s="318">
        <f>K17</f>
        <v>16.100000000000001</v>
      </c>
      <c r="L16" s="322">
        <f>L17</f>
        <v>16.100000000000001</v>
      </c>
      <c r="M16" s="315"/>
      <c r="N16" s="377">
        <f t="shared" si="2"/>
        <v>100</v>
      </c>
    </row>
    <row r="17" spans="1:14" ht="30" x14ac:dyDescent="0.25">
      <c r="A17" s="201" t="s">
        <v>239</v>
      </c>
      <c r="B17" s="153" t="s">
        <v>455</v>
      </c>
      <c r="C17" s="200" t="s">
        <v>228</v>
      </c>
      <c r="D17" s="200" t="s">
        <v>235</v>
      </c>
      <c r="E17" s="200" t="s">
        <v>542</v>
      </c>
      <c r="F17" s="200" t="s">
        <v>240</v>
      </c>
      <c r="G17" s="351">
        <v>0</v>
      </c>
      <c r="H17" s="352">
        <v>0</v>
      </c>
      <c r="I17" s="319">
        <v>0</v>
      </c>
      <c r="J17" s="318">
        <v>0</v>
      </c>
      <c r="K17" s="318">
        <v>16.100000000000001</v>
      </c>
      <c r="L17" s="322">
        <v>16.100000000000001</v>
      </c>
      <c r="M17" s="315"/>
      <c r="N17" s="377">
        <f t="shared" si="2"/>
        <v>100</v>
      </c>
    </row>
    <row r="18" spans="1:14" ht="49.5" customHeight="1" x14ac:dyDescent="0.25">
      <c r="A18" s="201" t="s">
        <v>231</v>
      </c>
      <c r="B18" s="153" t="s">
        <v>455</v>
      </c>
      <c r="C18" s="200" t="s">
        <v>228</v>
      </c>
      <c r="D18" s="200" t="s">
        <v>235</v>
      </c>
      <c r="E18" s="51" t="s">
        <v>528</v>
      </c>
      <c r="F18" s="200"/>
      <c r="G18" s="318">
        <f>G19+G23+G24+G25+G26+G27</f>
        <v>2190</v>
      </c>
      <c r="H18" s="318">
        <f>H19+H23+H24+H25+H26+H27</f>
        <v>2139.2000000000003</v>
      </c>
      <c r="I18" s="319">
        <f t="shared" si="0"/>
        <v>97.680365296803672</v>
      </c>
      <c r="J18" s="318">
        <f t="shared" ref="J18" si="5">J19</f>
        <v>1391.62</v>
      </c>
      <c r="K18" s="318">
        <f>K19+K23+K24+K25+K26+K27</f>
        <v>2296.9399999999996</v>
      </c>
      <c r="L18" s="322">
        <f>L19+L23+L24+L25+L26+L27</f>
        <v>2285.8440000000001</v>
      </c>
      <c r="M18" s="315">
        <f t="shared" si="1"/>
        <v>164.25777151808686</v>
      </c>
      <c r="N18" s="377">
        <f t="shared" si="2"/>
        <v>99.516922514301655</v>
      </c>
    </row>
    <row r="19" spans="1:14" ht="18.75" customHeight="1" x14ac:dyDescent="0.25">
      <c r="A19" s="201" t="s">
        <v>236</v>
      </c>
      <c r="B19" s="153" t="s">
        <v>455</v>
      </c>
      <c r="C19" s="200" t="s">
        <v>228</v>
      </c>
      <c r="D19" s="200" t="s">
        <v>235</v>
      </c>
      <c r="E19" s="51" t="s">
        <v>528</v>
      </c>
      <c r="F19" s="200" t="s">
        <v>403</v>
      </c>
      <c r="G19" s="318">
        <f>G20+G21+G22</f>
        <v>1373.6</v>
      </c>
      <c r="H19" s="318">
        <f>H20+H21+H22</f>
        <v>1361.8</v>
      </c>
      <c r="I19" s="319">
        <f t="shared" si="0"/>
        <v>99.14094350611532</v>
      </c>
      <c r="J19" s="318">
        <f>J20+J21+J22</f>
        <v>1391.62</v>
      </c>
      <c r="K19" s="318">
        <f>K20+K21+K22</f>
        <v>1396.56</v>
      </c>
      <c r="L19" s="318">
        <f>L20+L21+L22</f>
        <v>1394.7240000000002</v>
      </c>
      <c r="M19" s="315">
        <f t="shared" si="1"/>
        <v>100.22304939566838</v>
      </c>
      <c r="N19" s="377">
        <f t="shared" si="2"/>
        <v>99.868534112390464</v>
      </c>
    </row>
    <row r="20" spans="1:14" ht="15.75" x14ac:dyDescent="0.25">
      <c r="A20" s="255" t="s">
        <v>524</v>
      </c>
      <c r="B20" s="153" t="s">
        <v>455</v>
      </c>
      <c r="C20" s="200" t="s">
        <v>228</v>
      </c>
      <c r="D20" s="200" t="s">
        <v>235</v>
      </c>
      <c r="E20" s="51" t="s">
        <v>528</v>
      </c>
      <c r="F20" s="200" t="s">
        <v>233</v>
      </c>
      <c r="G20" s="257">
        <v>980.3</v>
      </c>
      <c r="H20" s="258">
        <v>980.3</v>
      </c>
      <c r="I20" s="319">
        <f t="shared" si="0"/>
        <v>100</v>
      </c>
      <c r="J20" s="257">
        <v>1038.1099999999999</v>
      </c>
      <c r="K20" s="318">
        <f>'анализ исполнения расходов'!G21</f>
        <v>1038.1099999999999</v>
      </c>
      <c r="L20" s="322">
        <f>'3'!G23</f>
        <v>1038.114</v>
      </c>
      <c r="M20" s="315">
        <f t="shared" si="1"/>
        <v>100.00038531562167</v>
      </c>
      <c r="N20" s="377">
        <f t="shared" si="2"/>
        <v>100.00038531562167</v>
      </c>
    </row>
    <row r="21" spans="1:14" ht="15.75" x14ac:dyDescent="0.25">
      <c r="A21" s="201" t="s">
        <v>237</v>
      </c>
      <c r="B21" s="153" t="s">
        <v>455</v>
      </c>
      <c r="C21" s="200" t="s">
        <v>228</v>
      </c>
      <c r="D21" s="200" t="s">
        <v>235</v>
      </c>
      <c r="E21" s="51" t="s">
        <v>528</v>
      </c>
      <c r="F21" s="200" t="s">
        <v>238</v>
      </c>
      <c r="G21" s="257">
        <v>97.7</v>
      </c>
      <c r="H21" s="258">
        <v>92.7</v>
      </c>
      <c r="I21" s="319">
        <f t="shared" si="0"/>
        <v>94.882292732855674</v>
      </c>
      <c r="J21" s="257">
        <v>40</v>
      </c>
      <c r="K21" s="318">
        <f>'анализ исполнения расходов'!G22</f>
        <v>43.4</v>
      </c>
      <c r="L21" s="322">
        <f>'3'!G24</f>
        <v>43.4</v>
      </c>
      <c r="M21" s="315">
        <f t="shared" si="1"/>
        <v>108.5</v>
      </c>
      <c r="N21" s="377">
        <f t="shared" si="2"/>
        <v>100</v>
      </c>
    </row>
    <row r="22" spans="1:14" ht="45" x14ac:dyDescent="0.25">
      <c r="A22" s="255" t="s">
        <v>527</v>
      </c>
      <c r="B22" s="153" t="s">
        <v>455</v>
      </c>
      <c r="C22" s="200" t="s">
        <v>228</v>
      </c>
      <c r="D22" s="200" t="s">
        <v>235</v>
      </c>
      <c r="E22" s="51" t="s">
        <v>528</v>
      </c>
      <c r="F22" s="200" t="s">
        <v>526</v>
      </c>
      <c r="G22" s="257">
        <v>295.60000000000002</v>
      </c>
      <c r="H22" s="258">
        <v>288.8</v>
      </c>
      <c r="I22" s="319">
        <f t="shared" si="0"/>
        <v>97.699594046008116</v>
      </c>
      <c r="J22" s="257">
        <v>313.51</v>
      </c>
      <c r="K22" s="318">
        <f>'анализ исполнения расходов'!G23</f>
        <v>315.05</v>
      </c>
      <c r="L22" s="322">
        <f>'3'!G25</f>
        <v>313.20999999999998</v>
      </c>
      <c r="M22" s="315">
        <f t="shared" si="1"/>
        <v>99.90430927243149</v>
      </c>
      <c r="N22" s="377">
        <f t="shared" si="2"/>
        <v>99.415965719727012</v>
      </c>
    </row>
    <row r="23" spans="1:14" ht="17.25" customHeight="1" x14ac:dyDescent="0.25">
      <c r="A23" s="201" t="s">
        <v>239</v>
      </c>
      <c r="B23" s="153" t="s">
        <v>455</v>
      </c>
      <c r="C23" s="200" t="s">
        <v>228</v>
      </c>
      <c r="D23" s="200" t="s">
        <v>235</v>
      </c>
      <c r="E23" s="51" t="s">
        <v>528</v>
      </c>
      <c r="F23" s="200" t="s">
        <v>240</v>
      </c>
      <c r="G23" s="257">
        <v>725.7</v>
      </c>
      <c r="H23" s="258">
        <v>701.5</v>
      </c>
      <c r="I23" s="319">
        <f t="shared" si="0"/>
        <v>96.665288686785161</v>
      </c>
      <c r="J23" s="257">
        <v>402.66</v>
      </c>
      <c r="K23" s="318">
        <f>'анализ исполнения расходов'!G24</f>
        <v>835.85</v>
      </c>
      <c r="L23" s="318">
        <f>'3'!G28</f>
        <v>831.07</v>
      </c>
      <c r="M23" s="315">
        <f t="shared" si="1"/>
        <v>206.39497342671234</v>
      </c>
      <c r="N23" s="377">
        <f t="shared" si="2"/>
        <v>99.428127056289995</v>
      </c>
    </row>
    <row r="24" spans="1:14" ht="17.25" customHeight="1" x14ac:dyDescent="0.25">
      <c r="A24" s="68" t="s">
        <v>477</v>
      </c>
      <c r="B24" s="153" t="s">
        <v>455</v>
      </c>
      <c r="C24" s="200" t="s">
        <v>228</v>
      </c>
      <c r="D24" s="200" t="s">
        <v>235</v>
      </c>
      <c r="E24" s="51" t="s">
        <v>528</v>
      </c>
      <c r="F24" s="200" t="s">
        <v>476</v>
      </c>
      <c r="G24" s="257">
        <v>11.1</v>
      </c>
      <c r="H24" s="258">
        <v>3</v>
      </c>
      <c r="I24" s="319">
        <f t="shared" si="0"/>
        <v>27.027027027027028</v>
      </c>
      <c r="J24" s="257">
        <v>10</v>
      </c>
      <c r="K24" s="318">
        <f>'анализ исполнения расходов'!G29</f>
        <v>10</v>
      </c>
      <c r="L24" s="318">
        <f>'3'!G31</f>
        <v>8</v>
      </c>
      <c r="M24" s="315">
        <f t="shared" si="1"/>
        <v>80</v>
      </c>
      <c r="N24" s="377">
        <f t="shared" si="2"/>
        <v>80</v>
      </c>
    </row>
    <row r="25" spans="1:14" ht="16.5" customHeight="1" x14ac:dyDescent="0.25">
      <c r="A25" s="201" t="s">
        <v>241</v>
      </c>
      <c r="B25" s="153" t="s">
        <v>455</v>
      </c>
      <c r="C25" s="200" t="s">
        <v>228</v>
      </c>
      <c r="D25" s="200" t="s">
        <v>235</v>
      </c>
      <c r="E25" s="51" t="s">
        <v>528</v>
      </c>
      <c r="F25" s="200" t="s">
        <v>242</v>
      </c>
      <c r="G25" s="257">
        <v>56.8</v>
      </c>
      <c r="H25" s="258">
        <v>56.7</v>
      </c>
      <c r="I25" s="319">
        <f t="shared" si="0"/>
        <v>99.823943661971839</v>
      </c>
      <c r="J25" s="257">
        <v>27.21</v>
      </c>
      <c r="K25" s="318">
        <f>'анализ исполнения расходов'!G31</f>
        <v>29.16</v>
      </c>
      <c r="L25" s="318">
        <f>'3'!G33</f>
        <v>29.16</v>
      </c>
      <c r="M25" s="315">
        <f t="shared" si="1"/>
        <v>107.1664829106946</v>
      </c>
      <c r="N25" s="377">
        <f t="shared" si="2"/>
        <v>100</v>
      </c>
    </row>
    <row r="26" spans="1:14" ht="15.75" x14ac:dyDescent="0.25">
      <c r="A26" s="68" t="s">
        <v>541</v>
      </c>
      <c r="B26" s="153" t="s">
        <v>455</v>
      </c>
      <c r="C26" s="200" t="s">
        <v>228</v>
      </c>
      <c r="D26" s="200" t="s">
        <v>235</v>
      </c>
      <c r="E26" s="51" t="s">
        <v>528</v>
      </c>
      <c r="F26" s="200" t="s">
        <v>243</v>
      </c>
      <c r="G26" s="257">
        <v>7.6</v>
      </c>
      <c r="H26" s="258">
        <v>3.8</v>
      </c>
      <c r="I26" s="319">
        <f t="shared" si="0"/>
        <v>50</v>
      </c>
      <c r="J26" s="257">
        <v>12</v>
      </c>
      <c r="K26" s="318">
        <f>'анализ исполнения расходов'!G32</f>
        <v>13.37</v>
      </c>
      <c r="L26" s="318">
        <f>'3'!G34</f>
        <v>13.37</v>
      </c>
      <c r="M26" s="315">
        <f t="shared" si="1"/>
        <v>111.41666666666667</v>
      </c>
      <c r="N26" s="377">
        <f t="shared" si="2"/>
        <v>100</v>
      </c>
    </row>
    <row r="27" spans="1:14" ht="15.75" x14ac:dyDescent="0.25">
      <c r="A27" s="201" t="s">
        <v>548</v>
      </c>
      <c r="B27" s="153" t="s">
        <v>455</v>
      </c>
      <c r="C27" s="200" t="s">
        <v>228</v>
      </c>
      <c r="D27" s="200" t="s">
        <v>235</v>
      </c>
      <c r="E27" s="51" t="s">
        <v>528</v>
      </c>
      <c r="F27" s="200" t="s">
        <v>549</v>
      </c>
      <c r="G27" s="257">
        <v>15.2</v>
      </c>
      <c r="H27" s="258">
        <v>12.4</v>
      </c>
      <c r="I27" s="319">
        <f t="shared" si="0"/>
        <v>81.578947368421055</v>
      </c>
      <c r="J27" s="257">
        <v>50</v>
      </c>
      <c r="K27" s="318">
        <f>'анализ исполнения расходов'!G33</f>
        <v>12</v>
      </c>
      <c r="L27" s="318">
        <f>'3'!G35</f>
        <v>9.52</v>
      </c>
      <c r="M27" s="315">
        <f t="shared" si="1"/>
        <v>19.04</v>
      </c>
      <c r="N27" s="377">
        <f t="shared" si="2"/>
        <v>79.333333333333329</v>
      </c>
    </row>
    <row r="28" spans="1:14" ht="15.75" x14ac:dyDescent="0.25">
      <c r="A28" s="67" t="s">
        <v>545</v>
      </c>
      <c r="B28" s="151" t="s">
        <v>455</v>
      </c>
      <c r="C28" s="202" t="s">
        <v>228</v>
      </c>
      <c r="D28" s="152" t="s">
        <v>543</v>
      </c>
      <c r="E28" s="51"/>
      <c r="F28" s="200"/>
      <c r="G28" s="315">
        <f>G29</f>
        <v>0</v>
      </c>
      <c r="H28" s="315">
        <f>H29</f>
        <v>0</v>
      </c>
      <c r="I28" s="319">
        <v>0</v>
      </c>
      <c r="J28" s="315">
        <f t="shared" ref="J28:L29" si="6">J29</f>
        <v>80</v>
      </c>
      <c r="K28" s="315">
        <f t="shared" si="6"/>
        <v>80</v>
      </c>
      <c r="L28" s="321">
        <f t="shared" si="6"/>
        <v>80</v>
      </c>
      <c r="M28" s="315">
        <f t="shared" si="1"/>
        <v>100</v>
      </c>
      <c r="N28" s="377">
        <f t="shared" si="2"/>
        <v>100</v>
      </c>
    </row>
    <row r="29" spans="1:14" ht="15.75" x14ac:dyDescent="0.25">
      <c r="A29" s="68" t="s">
        <v>545</v>
      </c>
      <c r="B29" s="153" t="s">
        <v>455</v>
      </c>
      <c r="C29" s="200" t="s">
        <v>228</v>
      </c>
      <c r="D29" s="154" t="s">
        <v>543</v>
      </c>
      <c r="E29" s="51" t="s">
        <v>544</v>
      </c>
      <c r="F29" s="200"/>
      <c r="G29" s="318">
        <f>G30</f>
        <v>0</v>
      </c>
      <c r="H29" s="318">
        <f>H30</f>
        <v>0</v>
      </c>
      <c r="I29" s="319">
        <v>0</v>
      </c>
      <c r="J29" s="318">
        <f t="shared" si="6"/>
        <v>80</v>
      </c>
      <c r="K29" s="318">
        <f t="shared" si="6"/>
        <v>80</v>
      </c>
      <c r="L29" s="322">
        <f t="shared" si="6"/>
        <v>80</v>
      </c>
      <c r="M29" s="315">
        <f t="shared" si="1"/>
        <v>100</v>
      </c>
      <c r="N29" s="377">
        <f t="shared" si="2"/>
        <v>100</v>
      </c>
    </row>
    <row r="30" spans="1:14" ht="22.5" customHeight="1" x14ac:dyDescent="0.25">
      <c r="A30" s="150" t="s">
        <v>239</v>
      </c>
      <c r="B30" s="153" t="s">
        <v>455</v>
      </c>
      <c r="C30" s="200" t="s">
        <v>228</v>
      </c>
      <c r="D30" s="154" t="s">
        <v>543</v>
      </c>
      <c r="E30" s="51" t="s">
        <v>544</v>
      </c>
      <c r="F30" s="200" t="s">
        <v>240</v>
      </c>
      <c r="G30" s="257">
        <v>0</v>
      </c>
      <c r="H30" s="258">
        <v>0</v>
      </c>
      <c r="I30" s="319">
        <v>0</v>
      </c>
      <c r="J30" s="257">
        <v>80</v>
      </c>
      <c r="K30" s="318">
        <f>'анализ исполнения расходов'!G34</f>
        <v>80</v>
      </c>
      <c r="L30" s="318">
        <f>'3'!G39</f>
        <v>80</v>
      </c>
      <c r="M30" s="315">
        <f t="shared" si="1"/>
        <v>100</v>
      </c>
      <c r="N30" s="377">
        <f t="shared" si="2"/>
        <v>100</v>
      </c>
    </row>
    <row r="31" spans="1:14" ht="15.75" x14ac:dyDescent="0.25">
      <c r="A31" s="203" t="s">
        <v>356</v>
      </c>
      <c r="B31" s="151" t="s">
        <v>455</v>
      </c>
      <c r="C31" s="202" t="s">
        <v>228</v>
      </c>
      <c r="D31" s="202" t="s">
        <v>482</v>
      </c>
      <c r="E31" s="202"/>
      <c r="F31" s="202"/>
      <c r="G31" s="315">
        <f>G32</f>
        <v>5</v>
      </c>
      <c r="H31" s="315">
        <f>H32</f>
        <v>0</v>
      </c>
      <c r="I31" s="319">
        <f t="shared" si="0"/>
        <v>0</v>
      </c>
      <c r="J31" s="315">
        <f t="shared" ref="J31:L32" si="7">J32</f>
        <v>18</v>
      </c>
      <c r="K31" s="315">
        <f t="shared" si="7"/>
        <v>1.9</v>
      </c>
      <c r="L31" s="315">
        <f t="shared" si="7"/>
        <v>0</v>
      </c>
      <c r="M31" s="315">
        <f t="shared" si="1"/>
        <v>0</v>
      </c>
      <c r="N31" s="377">
        <f t="shared" si="2"/>
        <v>0</v>
      </c>
    </row>
    <row r="32" spans="1:14" ht="15.75" x14ac:dyDescent="0.25">
      <c r="A32" s="201" t="s">
        <v>356</v>
      </c>
      <c r="B32" s="153" t="s">
        <v>455</v>
      </c>
      <c r="C32" s="200" t="s">
        <v>228</v>
      </c>
      <c r="D32" s="200" t="s">
        <v>482</v>
      </c>
      <c r="E32" s="154" t="s">
        <v>542</v>
      </c>
      <c r="F32" s="200"/>
      <c r="G32" s="318">
        <f>G33</f>
        <v>5</v>
      </c>
      <c r="H32" s="318">
        <f>H33</f>
        <v>0</v>
      </c>
      <c r="I32" s="319">
        <f t="shared" si="0"/>
        <v>0</v>
      </c>
      <c r="J32" s="318">
        <f t="shared" si="7"/>
        <v>18</v>
      </c>
      <c r="K32" s="318">
        <f t="shared" si="7"/>
        <v>1.9</v>
      </c>
      <c r="L32" s="318">
        <f t="shared" si="7"/>
        <v>0</v>
      </c>
      <c r="M32" s="315">
        <f t="shared" si="1"/>
        <v>0</v>
      </c>
      <c r="N32" s="377">
        <f t="shared" si="2"/>
        <v>0</v>
      </c>
    </row>
    <row r="33" spans="1:14" ht="15.75" x14ac:dyDescent="0.25">
      <c r="A33" s="201" t="s">
        <v>357</v>
      </c>
      <c r="B33" s="153" t="s">
        <v>455</v>
      </c>
      <c r="C33" s="200" t="s">
        <v>228</v>
      </c>
      <c r="D33" s="200" t="s">
        <v>482</v>
      </c>
      <c r="E33" s="154" t="s">
        <v>542</v>
      </c>
      <c r="F33" s="200" t="s">
        <v>355</v>
      </c>
      <c r="G33" s="257">
        <v>5</v>
      </c>
      <c r="H33" s="257">
        <v>0</v>
      </c>
      <c r="I33" s="319">
        <f t="shared" si="0"/>
        <v>0</v>
      </c>
      <c r="J33" s="257">
        <v>18</v>
      </c>
      <c r="K33" s="318">
        <f>'анализ исполнения расходов'!G39</f>
        <v>1.9</v>
      </c>
      <c r="L33" s="318">
        <f>'3'!G42</f>
        <v>0</v>
      </c>
      <c r="M33" s="315">
        <f t="shared" si="1"/>
        <v>0</v>
      </c>
      <c r="N33" s="377">
        <f t="shared" si="2"/>
        <v>0</v>
      </c>
    </row>
    <row r="34" spans="1:14" ht="15.75" x14ac:dyDescent="0.25">
      <c r="A34" s="203" t="s">
        <v>218</v>
      </c>
      <c r="B34" s="151" t="s">
        <v>455</v>
      </c>
      <c r="C34" s="202" t="s">
        <v>228</v>
      </c>
      <c r="D34" s="202" t="s">
        <v>245</v>
      </c>
      <c r="E34" s="202"/>
      <c r="F34" s="202"/>
      <c r="G34" s="315">
        <f>G35+G40</f>
        <v>847.30000000000007</v>
      </c>
      <c r="H34" s="315">
        <f>H35+H40</f>
        <v>752.6</v>
      </c>
      <c r="I34" s="319">
        <f t="shared" si="0"/>
        <v>88.823321137731611</v>
      </c>
      <c r="J34" s="315">
        <f>J35+J40</f>
        <v>951.6</v>
      </c>
      <c r="K34" s="315">
        <f>K35+K40</f>
        <v>1046.251</v>
      </c>
      <c r="L34" s="315">
        <f>L35+L40</f>
        <v>1044.97</v>
      </c>
      <c r="M34" s="315">
        <f t="shared" si="1"/>
        <v>109.8118957545187</v>
      </c>
      <c r="N34" s="377">
        <f t="shared" si="2"/>
        <v>99.877562841039108</v>
      </c>
    </row>
    <row r="35" spans="1:14" ht="17.25" customHeight="1" x14ac:dyDescent="0.25">
      <c r="A35" s="201" t="s">
        <v>246</v>
      </c>
      <c r="B35" s="153" t="s">
        <v>455</v>
      </c>
      <c r="C35" s="200" t="s">
        <v>228</v>
      </c>
      <c r="D35" s="200" t="s">
        <v>245</v>
      </c>
      <c r="E35" s="154" t="s">
        <v>529</v>
      </c>
      <c r="F35" s="200"/>
      <c r="G35" s="318">
        <f>G36</f>
        <v>825.2</v>
      </c>
      <c r="H35" s="322">
        <f>H36</f>
        <v>730.5</v>
      </c>
      <c r="I35" s="319">
        <f t="shared" si="0"/>
        <v>88.523994183228297</v>
      </c>
      <c r="J35" s="318">
        <f>J36</f>
        <v>922.5</v>
      </c>
      <c r="K35" s="318">
        <f>K36</f>
        <v>1017.1199999999999</v>
      </c>
      <c r="L35" s="322">
        <f>L36</f>
        <v>1015.8399999999999</v>
      </c>
      <c r="M35" s="315">
        <f t="shared" si="1"/>
        <v>110.1181571815718</v>
      </c>
      <c r="N35" s="377">
        <f t="shared" si="2"/>
        <v>99.874154475381459</v>
      </c>
    </row>
    <row r="36" spans="1:14" ht="17.25" customHeight="1" x14ac:dyDescent="0.25">
      <c r="A36" s="201" t="s">
        <v>247</v>
      </c>
      <c r="B36" s="153" t="s">
        <v>455</v>
      </c>
      <c r="C36" s="200" t="s">
        <v>228</v>
      </c>
      <c r="D36" s="200" t="s">
        <v>245</v>
      </c>
      <c r="E36" s="154" t="s">
        <v>529</v>
      </c>
      <c r="F36" s="200" t="s">
        <v>409</v>
      </c>
      <c r="G36" s="318">
        <f>G37+G38+G39</f>
        <v>825.2</v>
      </c>
      <c r="H36" s="318">
        <f>H37+H38+H39</f>
        <v>730.5</v>
      </c>
      <c r="I36" s="319">
        <f t="shared" si="0"/>
        <v>88.523994183228297</v>
      </c>
      <c r="J36" s="318">
        <f>J37+J38+J39</f>
        <v>922.5</v>
      </c>
      <c r="K36" s="318">
        <f t="shared" ref="K36:L36" si="8">K37+K38+K39</f>
        <v>1017.1199999999999</v>
      </c>
      <c r="L36" s="318">
        <f t="shared" si="8"/>
        <v>1015.8399999999999</v>
      </c>
      <c r="M36" s="315">
        <f t="shared" si="1"/>
        <v>110.1181571815718</v>
      </c>
      <c r="N36" s="377">
        <f t="shared" si="2"/>
        <v>99.874154475381459</v>
      </c>
    </row>
    <row r="37" spans="1:14" ht="17.25" customHeight="1" x14ac:dyDescent="0.25">
      <c r="A37" s="68" t="s">
        <v>531</v>
      </c>
      <c r="B37" s="153" t="s">
        <v>455</v>
      </c>
      <c r="C37" s="200" t="s">
        <v>228</v>
      </c>
      <c r="D37" s="200" t="s">
        <v>245</v>
      </c>
      <c r="E37" s="154" t="s">
        <v>529</v>
      </c>
      <c r="F37" s="200" t="s">
        <v>244</v>
      </c>
      <c r="G37" s="259">
        <v>618.20000000000005</v>
      </c>
      <c r="H37" s="258">
        <v>563.4</v>
      </c>
      <c r="I37" s="319">
        <f t="shared" si="0"/>
        <v>91.135554836622447</v>
      </c>
      <c r="J37" s="259">
        <v>703.79</v>
      </c>
      <c r="K37" s="316">
        <f>'анализ исполнения расходов'!G48</f>
        <v>778.18</v>
      </c>
      <c r="L37" s="322">
        <f>'3'!G48</f>
        <v>778.18</v>
      </c>
      <c r="M37" s="315">
        <f t="shared" si="1"/>
        <v>110.56991432103327</v>
      </c>
      <c r="N37" s="377">
        <f t="shared" si="2"/>
        <v>100</v>
      </c>
    </row>
    <row r="38" spans="1:14" ht="17.25" customHeight="1" x14ac:dyDescent="0.25">
      <c r="A38" s="201" t="s">
        <v>237</v>
      </c>
      <c r="B38" s="153" t="s">
        <v>455</v>
      </c>
      <c r="C38" s="200" t="s">
        <v>228</v>
      </c>
      <c r="D38" s="200" t="s">
        <v>245</v>
      </c>
      <c r="E38" s="154" t="s">
        <v>529</v>
      </c>
      <c r="F38" s="200" t="s">
        <v>627</v>
      </c>
      <c r="G38" s="259">
        <v>29.5</v>
      </c>
      <c r="H38" s="258">
        <v>9.5</v>
      </c>
      <c r="I38" s="319">
        <f t="shared" si="0"/>
        <v>32.203389830508478</v>
      </c>
      <c r="J38" s="259">
        <v>6.22</v>
      </c>
      <c r="K38" s="316">
        <f>'анализ исполнения расходов'!G49</f>
        <v>4</v>
      </c>
      <c r="L38" s="322">
        <f>'3'!G49</f>
        <v>4</v>
      </c>
      <c r="M38" s="315">
        <f t="shared" si="1"/>
        <v>64.308681672025727</v>
      </c>
      <c r="N38" s="377">
        <f t="shared" si="2"/>
        <v>100</v>
      </c>
    </row>
    <row r="39" spans="1:14" ht="33" customHeight="1" x14ac:dyDescent="0.25">
      <c r="A39" s="255" t="s">
        <v>532</v>
      </c>
      <c r="B39" s="153" t="s">
        <v>455</v>
      </c>
      <c r="C39" s="200" t="s">
        <v>228</v>
      </c>
      <c r="D39" s="200" t="s">
        <v>245</v>
      </c>
      <c r="E39" s="154" t="s">
        <v>529</v>
      </c>
      <c r="F39" s="200" t="s">
        <v>530</v>
      </c>
      <c r="G39" s="259">
        <v>177.5</v>
      </c>
      <c r="H39" s="258">
        <v>157.6</v>
      </c>
      <c r="I39" s="319">
        <f t="shared" si="0"/>
        <v>88.788732394366193</v>
      </c>
      <c r="J39" s="259">
        <v>212.49</v>
      </c>
      <c r="K39" s="316">
        <f>'анализ исполнения расходов'!G50</f>
        <v>234.94</v>
      </c>
      <c r="L39" s="322">
        <f>'3'!G50</f>
        <v>233.66</v>
      </c>
      <c r="M39" s="315">
        <f t="shared" si="1"/>
        <v>109.96282177984845</v>
      </c>
      <c r="N39" s="377">
        <f t="shared" si="2"/>
        <v>99.455180045969186</v>
      </c>
    </row>
    <row r="40" spans="1:14" ht="15.75" x14ac:dyDescent="0.25">
      <c r="A40" s="68" t="s">
        <v>358</v>
      </c>
      <c r="B40" s="153" t="s">
        <v>455</v>
      </c>
      <c r="C40" s="200" t="s">
        <v>228</v>
      </c>
      <c r="D40" s="200" t="s">
        <v>245</v>
      </c>
      <c r="E40" s="51" t="s">
        <v>533</v>
      </c>
      <c r="F40" s="200"/>
      <c r="G40" s="318">
        <f>G41</f>
        <v>22.1</v>
      </c>
      <c r="H40" s="322">
        <f>H41</f>
        <v>22.1</v>
      </c>
      <c r="I40" s="319">
        <f t="shared" si="0"/>
        <v>100</v>
      </c>
      <c r="J40" s="318">
        <f>J41</f>
        <v>29.1</v>
      </c>
      <c r="K40" s="318">
        <f>K41</f>
        <v>29.131</v>
      </c>
      <c r="L40" s="322">
        <f>L41</f>
        <v>29.13</v>
      </c>
      <c r="M40" s="315">
        <f t="shared" si="1"/>
        <v>100.10309278350515</v>
      </c>
      <c r="N40" s="377">
        <f t="shared" si="2"/>
        <v>99.996567230785075</v>
      </c>
    </row>
    <row r="41" spans="1:14" ht="22.5" customHeight="1" x14ac:dyDescent="0.25">
      <c r="A41" s="201" t="s">
        <v>239</v>
      </c>
      <c r="B41" s="153" t="s">
        <v>455</v>
      </c>
      <c r="C41" s="200" t="s">
        <v>228</v>
      </c>
      <c r="D41" s="200" t="s">
        <v>245</v>
      </c>
      <c r="E41" s="51" t="s">
        <v>533</v>
      </c>
      <c r="F41" s="200" t="s">
        <v>240</v>
      </c>
      <c r="G41" s="257">
        <v>22.1</v>
      </c>
      <c r="H41" s="258">
        <v>22.1</v>
      </c>
      <c r="I41" s="319">
        <f t="shared" si="0"/>
        <v>100</v>
      </c>
      <c r="J41" s="257">
        <v>29.1</v>
      </c>
      <c r="K41" s="318">
        <f>'анализ исполнения расходов'!G51</f>
        <v>29.131</v>
      </c>
      <c r="L41" s="318">
        <f>'3'!G54</f>
        <v>29.13</v>
      </c>
      <c r="M41" s="315">
        <f t="shared" si="1"/>
        <v>100.10309278350515</v>
      </c>
      <c r="N41" s="377">
        <f t="shared" si="2"/>
        <v>99.996567230785075</v>
      </c>
    </row>
    <row r="42" spans="1:14" ht="15.75" x14ac:dyDescent="0.25">
      <c r="A42" s="203" t="s">
        <v>338</v>
      </c>
      <c r="B42" s="151" t="s">
        <v>455</v>
      </c>
      <c r="C42" s="202" t="s">
        <v>333</v>
      </c>
      <c r="D42" s="202"/>
      <c r="E42" s="202"/>
      <c r="F42" s="202"/>
      <c r="G42" s="321">
        <f t="shared" ref="G42:H44" si="9">G43</f>
        <v>80.2</v>
      </c>
      <c r="H42" s="321">
        <f t="shared" si="9"/>
        <v>80.2</v>
      </c>
      <c r="I42" s="319">
        <f t="shared" si="0"/>
        <v>100</v>
      </c>
      <c r="J42" s="321">
        <f t="shared" ref="J42:L44" si="10">J43</f>
        <v>80.3</v>
      </c>
      <c r="K42" s="321">
        <f t="shared" si="10"/>
        <v>99.896000000000001</v>
      </c>
      <c r="L42" s="321">
        <f t="shared" si="10"/>
        <v>99.899999999999991</v>
      </c>
      <c r="M42" s="315">
        <f t="shared" si="1"/>
        <v>124.40846824408469</v>
      </c>
      <c r="N42" s="377">
        <f t="shared" si="2"/>
        <v>100.00400416433091</v>
      </c>
    </row>
    <row r="43" spans="1:14" ht="15.75" x14ac:dyDescent="0.25">
      <c r="A43" s="201" t="s">
        <v>335</v>
      </c>
      <c r="B43" s="151" t="s">
        <v>455</v>
      </c>
      <c r="C43" s="202" t="s">
        <v>333</v>
      </c>
      <c r="D43" s="202" t="s">
        <v>334</v>
      </c>
      <c r="E43" s="202"/>
      <c r="F43" s="202"/>
      <c r="G43" s="321">
        <f t="shared" si="9"/>
        <v>80.2</v>
      </c>
      <c r="H43" s="321">
        <f t="shared" si="9"/>
        <v>80.2</v>
      </c>
      <c r="I43" s="319">
        <f t="shared" si="0"/>
        <v>100</v>
      </c>
      <c r="J43" s="321">
        <f t="shared" si="10"/>
        <v>80.3</v>
      </c>
      <c r="K43" s="321">
        <f t="shared" si="10"/>
        <v>99.896000000000001</v>
      </c>
      <c r="L43" s="321">
        <f t="shared" si="10"/>
        <v>99.899999999999991</v>
      </c>
      <c r="M43" s="315">
        <f t="shared" si="1"/>
        <v>124.40846824408469</v>
      </c>
      <c r="N43" s="377">
        <f t="shared" si="2"/>
        <v>100.00400416433091</v>
      </c>
    </row>
    <row r="44" spans="1:14" ht="15.75" customHeight="1" x14ac:dyDescent="0.25">
      <c r="A44" s="201" t="s">
        <v>386</v>
      </c>
      <c r="B44" s="153" t="s">
        <v>455</v>
      </c>
      <c r="C44" s="200" t="s">
        <v>333</v>
      </c>
      <c r="D44" s="200" t="s">
        <v>334</v>
      </c>
      <c r="E44" s="154" t="s">
        <v>534</v>
      </c>
      <c r="F44" s="200"/>
      <c r="G44" s="322">
        <f t="shared" si="9"/>
        <v>80.2</v>
      </c>
      <c r="H44" s="322">
        <f t="shared" si="9"/>
        <v>80.2</v>
      </c>
      <c r="I44" s="319">
        <f t="shared" si="0"/>
        <v>100</v>
      </c>
      <c r="J44" s="322">
        <f t="shared" si="10"/>
        <v>80.3</v>
      </c>
      <c r="K44" s="322">
        <f t="shared" si="10"/>
        <v>99.896000000000001</v>
      </c>
      <c r="L44" s="322">
        <f t="shared" si="10"/>
        <v>99.899999999999991</v>
      </c>
      <c r="M44" s="315">
        <f t="shared" si="1"/>
        <v>124.40846824408469</v>
      </c>
      <c r="N44" s="377">
        <f t="shared" si="2"/>
        <v>100.00400416433091</v>
      </c>
    </row>
    <row r="45" spans="1:14" ht="30" x14ac:dyDescent="0.25">
      <c r="A45" s="201" t="s">
        <v>336</v>
      </c>
      <c r="B45" s="153" t="s">
        <v>455</v>
      </c>
      <c r="C45" s="200" t="s">
        <v>333</v>
      </c>
      <c r="D45" s="200" t="s">
        <v>334</v>
      </c>
      <c r="E45" s="154" t="s">
        <v>534</v>
      </c>
      <c r="F45" s="200"/>
      <c r="G45" s="322">
        <f>G46+G47+G48</f>
        <v>80.2</v>
      </c>
      <c r="H45" s="322">
        <f>H46+H47+H48</f>
        <v>80.2</v>
      </c>
      <c r="I45" s="319">
        <f t="shared" si="0"/>
        <v>100</v>
      </c>
      <c r="J45" s="322">
        <f>J46+J47+J48</f>
        <v>80.3</v>
      </c>
      <c r="K45" s="322">
        <f>K46+K47+K48</f>
        <v>99.896000000000001</v>
      </c>
      <c r="L45" s="322">
        <f>L46+L47+L48</f>
        <v>99.899999999999991</v>
      </c>
      <c r="M45" s="315">
        <f t="shared" si="1"/>
        <v>124.40846824408469</v>
      </c>
      <c r="N45" s="377">
        <f t="shared" si="2"/>
        <v>100.00400416433091</v>
      </c>
    </row>
    <row r="46" spans="1:14" ht="15.75" x14ac:dyDescent="0.25">
      <c r="A46" s="255" t="s">
        <v>524</v>
      </c>
      <c r="B46" s="153" t="s">
        <v>455</v>
      </c>
      <c r="C46" s="200" t="s">
        <v>333</v>
      </c>
      <c r="D46" s="200" t="s">
        <v>334</v>
      </c>
      <c r="E46" s="154" t="s">
        <v>534</v>
      </c>
      <c r="F46" s="200" t="s">
        <v>233</v>
      </c>
      <c r="G46" s="258">
        <v>54.7</v>
      </c>
      <c r="H46" s="258">
        <v>54.7</v>
      </c>
      <c r="I46" s="319">
        <f t="shared" si="0"/>
        <v>100</v>
      </c>
      <c r="J46" s="258">
        <v>56.89</v>
      </c>
      <c r="K46" s="322">
        <f>'анализ исполнения расходов'!G60</f>
        <v>71.94</v>
      </c>
      <c r="L46" s="322">
        <f>'3'!G60</f>
        <v>70</v>
      </c>
      <c r="M46" s="315">
        <f t="shared" si="1"/>
        <v>123.0444717876604</v>
      </c>
      <c r="N46" s="377">
        <f t="shared" si="2"/>
        <v>97.303308312482628</v>
      </c>
    </row>
    <row r="47" spans="1:14" ht="45" x14ac:dyDescent="0.25">
      <c r="A47" s="255" t="s">
        <v>527</v>
      </c>
      <c r="B47" s="153" t="s">
        <v>455</v>
      </c>
      <c r="C47" s="200" t="s">
        <v>333</v>
      </c>
      <c r="D47" s="200" t="s">
        <v>334</v>
      </c>
      <c r="E47" s="154" t="s">
        <v>534</v>
      </c>
      <c r="F47" s="200" t="s">
        <v>526</v>
      </c>
      <c r="G47" s="258">
        <v>16.5</v>
      </c>
      <c r="H47" s="258">
        <v>16.5</v>
      </c>
      <c r="I47" s="319">
        <f t="shared" si="0"/>
        <v>100</v>
      </c>
      <c r="J47" s="258">
        <v>17.18</v>
      </c>
      <c r="K47" s="322">
        <f>'анализ исполнения расходов'!G61</f>
        <v>21.725999999999999</v>
      </c>
      <c r="L47" s="322">
        <f>'3'!G61</f>
        <v>21.1</v>
      </c>
      <c r="M47" s="315">
        <f t="shared" si="1"/>
        <v>122.81722933643772</v>
      </c>
      <c r="N47" s="377">
        <f t="shared" si="2"/>
        <v>97.118659670440948</v>
      </c>
    </row>
    <row r="48" spans="1:14" ht="24.75" customHeight="1" x14ac:dyDescent="0.25">
      <c r="A48" s="201" t="s">
        <v>239</v>
      </c>
      <c r="B48" s="153" t="s">
        <v>455</v>
      </c>
      <c r="C48" s="200" t="s">
        <v>333</v>
      </c>
      <c r="D48" s="200" t="s">
        <v>334</v>
      </c>
      <c r="E48" s="154" t="s">
        <v>534</v>
      </c>
      <c r="F48" s="200" t="s">
        <v>240</v>
      </c>
      <c r="G48" s="258">
        <v>9</v>
      </c>
      <c r="H48" s="258">
        <v>9</v>
      </c>
      <c r="I48" s="319">
        <f t="shared" si="0"/>
        <v>100</v>
      </c>
      <c r="J48" s="258">
        <v>6.23</v>
      </c>
      <c r="K48" s="322">
        <f>'анализ исполнения расходов'!G62</f>
        <v>6.23</v>
      </c>
      <c r="L48" s="322">
        <f>'3'!G64</f>
        <v>8.8000000000000007</v>
      </c>
      <c r="M48" s="315">
        <f t="shared" si="1"/>
        <v>141.25200642054577</v>
      </c>
      <c r="N48" s="377">
        <f t="shared" si="2"/>
        <v>141.25200642054577</v>
      </c>
    </row>
    <row r="49" spans="1:14" ht="28.5" x14ac:dyDescent="0.25">
      <c r="A49" s="203" t="s">
        <v>342</v>
      </c>
      <c r="B49" s="151" t="s">
        <v>455</v>
      </c>
      <c r="C49" s="202" t="s">
        <v>339</v>
      </c>
      <c r="D49" s="202"/>
      <c r="E49" s="202"/>
      <c r="F49" s="202"/>
      <c r="G49" s="315">
        <f>G50+G53</f>
        <v>50.5</v>
      </c>
      <c r="H49" s="315">
        <f>H50+H53</f>
        <v>50</v>
      </c>
      <c r="I49" s="319">
        <f t="shared" si="0"/>
        <v>99.009900990099013</v>
      </c>
      <c r="J49" s="315">
        <f>J53+J50</f>
        <v>70.5</v>
      </c>
      <c r="K49" s="315">
        <f>K53+K50</f>
        <v>260.5</v>
      </c>
      <c r="L49" s="321">
        <f>L50+L53</f>
        <v>246.48</v>
      </c>
      <c r="M49" s="315">
        <f t="shared" si="1"/>
        <v>349.61702127659572</v>
      </c>
      <c r="N49" s="377">
        <f t="shared" si="2"/>
        <v>94.618042226487518</v>
      </c>
    </row>
    <row r="50" spans="1:14" ht="30" x14ac:dyDescent="0.25">
      <c r="A50" s="201" t="s">
        <v>660</v>
      </c>
      <c r="B50" s="151" t="s">
        <v>455</v>
      </c>
      <c r="C50" s="202" t="s">
        <v>339</v>
      </c>
      <c r="D50" s="202" t="s">
        <v>650</v>
      </c>
      <c r="E50" s="200"/>
      <c r="F50" s="200"/>
      <c r="G50" s="315">
        <f>G51</f>
        <v>0.5</v>
      </c>
      <c r="H50" s="315">
        <f>H51</f>
        <v>0</v>
      </c>
      <c r="I50" s="319">
        <f t="shared" si="0"/>
        <v>0</v>
      </c>
      <c r="J50" s="315">
        <f t="shared" ref="J50:L51" si="11">J51</f>
        <v>0.5</v>
      </c>
      <c r="K50" s="315">
        <f t="shared" si="11"/>
        <v>0.5</v>
      </c>
      <c r="L50" s="321">
        <f t="shared" si="11"/>
        <v>0.5</v>
      </c>
      <c r="M50" s="315">
        <f t="shared" si="1"/>
        <v>100</v>
      </c>
      <c r="N50" s="377">
        <f t="shared" si="2"/>
        <v>100</v>
      </c>
    </row>
    <row r="51" spans="1:14" ht="30" x14ac:dyDescent="0.25">
      <c r="A51" s="201" t="s">
        <v>239</v>
      </c>
      <c r="B51" s="153" t="s">
        <v>455</v>
      </c>
      <c r="C51" s="200" t="s">
        <v>339</v>
      </c>
      <c r="D51" s="200" t="s">
        <v>650</v>
      </c>
      <c r="E51" s="200" t="s">
        <v>651</v>
      </c>
      <c r="F51" s="202"/>
      <c r="G51" s="315">
        <f>G52</f>
        <v>0.5</v>
      </c>
      <c r="H51" s="315">
        <f>H52</f>
        <v>0</v>
      </c>
      <c r="I51" s="319">
        <f t="shared" si="0"/>
        <v>0</v>
      </c>
      <c r="J51" s="315">
        <f t="shared" si="11"/>
        <v>0.5</v>
      </c>
      <c r="K51" s="315">
        <f t="shared" si="11"/>
        <v>0.5</v>
      </c>
      <c r="L51" s="321">
        <f t="shared" si="11"/>
        <v>0.5</v>
      </c>
      <c r="M51" s="315">
        <f t="shared" si="1"/>
        <v>100</v>
      </c>
      <c r="N51" s="377">
        <f t="shared" si="2"/>
        <v>100</v>
      </c>
    </row>
    <row r="52" spans="1:14" ht="30" x14ac:dyDescent="0.25">
      <c r="A52" s="201" t="s">
        <v>239</v>
      </c>
      <c r="B52" s="153" t="s">
        <v>455</v>
      </c>
      <c r="C52" s="200" t="s">
        <v>339</v>
      </c>
      <c r="D52" s="200" t="s">
        <v>650</v>
      </c>
      <c r="E52" s="200" t="s">
        <v>651</v>
      </c>
      <c r="F52" s="200" t="s">
        <v>240</v>
      </c>
      <c r="G52" s="323">
        <v>0.5</v>
      </c>
      <c r="H52" s="324">
        <v>0</v>
      </c>
      <c r="I52" s="319">
        <f t="shared" si="0"/>
        <v>0</v>
      </c>
      <c r="J52" s="256">
        <v>0.5</v>
      </c>
      <c r="K52" s="315">
        <f>'анализ исполнения расходов'!G67</f>
        <v>0.5</v>
      </c>
      <c r="L52" s="321">
        <f>'3'!G69</f>
        <v>0.5</v>
      </c>
      <c r="M52" s="315">
        <f t="shared" si="1"/>
        <v>100</v>
      </c>
      <c r="N52" s="377">
        <f t="shared" si="2"/>
        <v>100</v>
      </c>
    </row>
    <row r="53" spans="1:14" ht="15.75" x14ac:dyDescent="0.25">
      <c r="A53" s="201" t="s">
        <v>385</v>
      </c>
      <c r="B53" s="151" t="s">
        <v>455</v>
      </c>
      <c r="C53" s="202" t="s">
        <v>339</v>
      </c>
      <c r="D53" s="202" t="s">
        <v>384</v>
      </c>
      <c r="E53" s="202"/>
      <c r="F53" s="202"/>
      <c r="G53" s="315">
        <f t="shared" ref="G53:J53" si="12">G54</f>
        <v>50</v>
      </c>
      <c r="H53" s="321">
        <f t="shared" si="12"/>
        <v>50</v>
      </c>
      <c r="I53" s="319">
        <f t="shared" si="0"/>
        <v>100</v>
      </c>
      <c r="J53" s="321">
        <f t="shared" si="12"/>
        <v>70</v>
      </c>
      <c r="K53" s="315">
        <f t="shared" ref="K53:L54" si="13">K54</f>
        <v>260</v>
      </c>
      <c r="L53" s="321">
        <f t="shared" si="13"/>
        <v>245.98</v>
      </c>
      <c r="M53" s="315">
        <f t="shared" si="1"/>
        <v>351.4</v>
      </c>
      <c r="N53" s="377">
        <f t="shared" si="2"/>
        <v>94.607692307692304</v>
      </c>
    </row>
    <row r="54" spans="1:14" ht="45" x14ac:dyDescent="0.25">
      <c r="A54" s="150" t="s">
        <v>479</v>
      </c>
      <c r="B54" s="153" t="s">
        <v>455</v>
      </c>
      <c r="C54" s="200" t="s">
        <v>339</v>
      </c>
      <c r="D54" s="200" t="s">
        <v>384</v>
      </c>
      <c r="E54" s="154" t="s">
        <v>535</v>
      </c>
      <c r="F54" s="200"/>
      <c r="G54" s="318">
        <f>G55</f>
        <v>50</v>
      </c>
      <c r="H54" s="322">
        <f>H55</f>
        <v>50</v>
      </c>
      <c r="I54" s="319">
        <f t="shared" si="0"/>
        <v>100</v>
      </c>
      <c r="J54" s="318">
        <f>J55</f>
        <v>70</v>
      </c>
      <c r="K54" s="318">
        <f t="shared" si="13"/>
        <v>260</v>
      </c>
      <c r="L54" s="318">
        <f t="shared" si="13"/>
        <v>245.98</v>
      </c>
      <c r="M54" s="315">
        <f t="shared" si="1"/>
        <v>351.4</v>
      </c>
      <c r="N54" s="377">
        <f t="shared" si="2"/>
        <v>94.607692307692304</v>
      </c>
    </row>
    <row r="55" spans="1:14" ht="19.5" customHeight="1" x14ac:dyDescent="0.25">
      <c r="A55" s="201" t="s">
        <v>239</v>
      </c>
      <c r="B55" s="153" t="s">
        <v>455</v>
      </c>
      <c r="C55" s="200" t="s">
        <v>339</v>
      </c>
      <c r="D55" s="200" t="s">
        <v>384</v>
      </c>
      <c r="E55" s="154" t="s">
        <v>535</v>
      </c>
      <c r="F55" s="200" t="s">
        <v>240</v>
      </c>
      <c r="G55" s="257">
        <v>50</v>
      </c>
      <c r="H55" s="258">
        <v>50</v>
      </c>
      <c r="I55" s="319">
        <f t="shared" si="0"/>
        <v>100</v>
      </c>
      <c r="J55" s="257">
        <v>70</v>
      </c>
      <c r="K55" s="318">
        <f>'анализ исполнения расходов'!G71</f>
        <v>260</v>
      </c>
      <c r="L55" s="318">
        <f>'3'!G73</f>
        <v>245.98</v>
      </c>
      <c r="M55" s="315">
        <f t="shared" si="1"/>
        <v>351.4</v>
      </c>
      <c r="N55" s="377">
        <f t="shared" si="2"/>
        <v>94.607692307692304</v>
      </c>
    </row>
    <row r="56" spans="1:14" ht="19.5" customHeight="1" x14ac:dyDescent="0.25">
      <c r="A56" s="203" t="s">
        <v>344</v>
      </c>
      <c r="B56" s="205" t="s">
        <v>455</v>
      </c>
      <c r="C56" s="205" t="s">
        <v>340</v>
      </c>
      <c r="D56" s="205"/>
      <c r="E56" s="204"/>
      <c r="F56" s="204"/>
      <c r="G56" s="315">
        <f>G57</f>
        <v>506.7</v>
      </c>
      <c r="H56" s="315">
        <f>H57</f>
        <v>451.3</v>
      </c>
      <c r="I56" s="319">
        <f t="shared" si="0"/>
        <v>89.066508782316959</v>
      </c>
      <c r="J56" s="315">
        <f>J57</f>
        <v>314.87</v>
      </c>
      <c r="K56" s="315">
        <f t="shared" ref="K56:L56" si="14">K57</f>
        <v>989.88</v>
      </c>
      <c r="L56" s="315">
        <f t="shared" si="14"/>
        <v>959.93</v>
      </c>
      <c r="M56" s="315">
        <f t="shared" si="1"/>
        <v>304.8655000476387</v>
      </c>
      <c r="N56" s="377">
        <f t="shared" si="2"/>
        <v>96.974380733018151</v>
      </c>
    </row>
    <row r="57" spans="1:14" ht="19.5" customHeight="1" x14ac:dyDescent="0.25">
      <c r="A57" s="201" t="s">
        <v>345</v>
      </c>
      <c r="B57" s="205" t="s">
        <v>455</v>
      </c>
      <c r="C57" s="205" t="s">
        <v>340</v>
      </c>
      <c r="D57" s="205" t="s">
        <v>341</v>
      </c>
      <c r="E57" s="205"/>
      <c r="F57" s="205"/>
      <c r="G57" s="315">
        <f t="shared" ref="G57:H59" si="15">G58</f>
        <v>506.7</v>
      </c>
      <c r="H57" s="315">
        <f t="shared" si="15"/>
        <v>451.3</v>
      </c>
      <c r="I57" s="319">
        <f t="shared" si="0"/>
        <v>89.066508782316959</v>
      </c>
      <c r="J57" s="315">
        <f t="shared" ref="J57:L59" si="16">J58</f>
        <v>314.87</v>
      </c>
      <c r="K57" s="315">
        <f t="shared" si="16"/>
        <v>989.88</v>
      </c>
      <c r="L57" s="315">
        <f t="shared" si="16"/>
        <v>959.93</v>
      </c>
      <c r="M57" s="315">
        <f t="shared" si="1"/>
        <v>304.8655000476387</v>
      </c>
      <c r="N57" s="377">
        <f t="shared" si="2"/>
        <v>96.974380733018151</v>
      </c>
    </row>
    <row r="58" spans="1:14" ht="19.5" customHeight="1" x14ac:dyDescent="0.25">
      <c r="A58" s="201" t="s">
        <v>383</v>
      </c>
      <c r="B58" s="204" t="s">
        <v>455</v>
      </c>
      <c r="C58" s="204" t="s">
        <v>340</v>
      </c>
      <c r="D58" s="204" t="s">
        <v>341</v>
      </c>
      <c r="E58" s="51" t="s">
        <v>629</v>
      </c>
      <c r="F58" s="204"/>
      <c r="G58" s="318">
        <f t="shared" si="15"/>
        <v>506.7</v>
      </c>
      <c r="H58" s="318">
        <f t="shared" si="15"/>
        <v>451.3</v>
      </c>
      <c r="I58" s="319">
        <f t="shared" si="0"/>
        <v>89.066508782316959</v>
      </c>
      <c r="J58" s="318">
        <f t="shared" si="16"/>
        <v>314.87</v>
      </c>
      <c r="K58" s="318">
        <f t="shared" si="16"/>
        <v>989.88</v>
      </c>
      <c r="L58" s="318">
        <f t="shared" si="16"/>
        <v>959.93</v>
      </c>
      <c r="M58" s="315">
        <f t="shared" si="1"/>
        <v>304.8655000476387</v>
      </c>
      <c r="N58" s="377">
        <f t="shared" si="2"/>
        <v>96.974380733018151</v>
      </c>
    </row>
    <row r="59" spans="1:14" ht="38.25" customHeight="1" x14ac:dyDescent="0.25">
      <c r="A59" s="156" t="s">
        <v>631</v>
      </c>
      <c r="B59" s="204" t="s">
        <v>455</v>
      </c>
      <c r="C59" s="204" t="s">
        <v>340</v>
      </c>
      <c r="D59" s="204" t="s">
        <v>341</v>
      </c>
      <c r="E59" s="51" t="s">
        <v>629</v>
      </c>
      <c r="F59" s="204"/>
      <c r="G59" s="318">
        <f t="shared" si="15"/>
        <v>506.7</v>
      </c>
      <c r="H59" s="318">
        <f t="shared" si="15"/>
        <v>451.3</v>
      </c>
      <c r="I59" s="319">
        <f t="shared" si="0"/>
        <v>89.066508782316959</v>
      </c>
      <c r="J59" s="318">
        <f t="shared" si="16"/>
        <v>314.87</v>
      </c>
      <c r="K59" s="318">
        <f t="shared" si="16"/>
        <v>989.88</v>
      </c>
      <c r="L59" s="318">
        <f t="shared" si="16"/>
        <v>959.93</v>
      </c>
      <c r="M59" s="315">
        <f t="shared" si="1"/>
        <v>304.8655000476387</v>
      </c>
      <c r="N59" s="377">
        <f t="shared" si="2"/>
        <v>96.974380733018151</v>
      </c>
    </row>
    <row r="60" spans="1:14" ht="36" customHeight="1" x14ac:dyDescent="0.25">
      <c r="A60" s="201" t="s">
        <v>343</v>
      </c>
      <c r="B60" s="204" t="s">
        <v>455</v>
      </c>
      <c r="C60" s="204" t="s">
        <v>340</v>
      </c>
      <c r="D60" s="204" t="s">
        <v>341</v>
      </c>
      <c r="E60" s="51" t="s">
        <v>629</v>
      </c>
      <c r="F60" s="204" t="s">
        <v>240</v>
      </c>
      <c r="G60" s="257">
        <v>506.7</v>
      </c>
      <c r="H60" s="257">
        <v>451.3</v>
      </c>
      <c r="I60" s="319">
        <f t="shared" si="0"/>
        <v>89.066508782316959</v>
      </c>
      <c r="J60" s="257">
        <v>314.87</v>
      </c>
      <c r="K60" s="318">
        <f>'анализ исполнения расходов'!G78</f>
        <v>989.88</v>
      </c>
      <c r="L60" s="318">
        <f>'3'!G80</f>
        <v>959.93</v>
      </c>
      <c r="M60" s="315">
        <f t="shared" si="1"/>
        <v>304.8655000476387</v>
      </c>
      <c r="N60" s="377">
        <f t="shared" si="2"/>
        <v>96.974380733018151</v>
      </c>
    </row>
    <row r="61" spans="1:14" ht="15.75" x14ac:dyDescent="0.25">
      <c r="A61" s="203" t="s">
        <v>248</v>
      </c>
      <c r="B61" s="151" t="s">
        <v>455</v>
      </c>
      <c r="C61" s="202" t="s">
        <v>249</v>
      </c>
      <c r="D61" s="202"/>
      <c r="E61" s="202"/>
      <c r="F61" s="202"/>
      <c r="G61" s="315">
        <f>G62+G68</f>
        <v>3223</v>
      </c>
      <c r="H61" s="315">
        <f>H62+H68</f>
        <v>2719.6</v>
      </c>
      <c r="I61" s="319">
        <f t="shared" si="0"/>
        <v>84.381011479987592</v>
      </c>
      <c r="J61" s="315">
        <f>J62+J68</f>
        <v>495.31</v>
      </c>
      <c r="K61" s="315">
        <f>K62+K68</f>
        <v>1715.6599999999999</v>
      </c>
      <c r="L61" s="315">
        <f>L62+L68</f>
        <v>1545.83</v>
      </c>
      <c r="M61" s="315">
        <f t="shared" si="1"/>
        <v>312.09343643374854</v>
      </c>
      <c r="N61" s="377">
        <f t="shared" si="2"/>
        <v>90.101185549584429</v>
      </c>
    </row>
    <row r="62" spans="1:14" ht="15.75" x14ac:dyDescent="0.25">
      <c r="A62" s="201" t="s">
        <v>349</v>
      </c>
      <c r="B62" s="151" t="s">
        <v>455</v>
      </c>
      <c r="C62" s="202" t="s">
        <v>249</v>
      </c>
      <c r="D62" s="202" t="s">
        <v>348</v>
      </c>
      <c r="E62" s="202"/>
      <c r="F62" s="202"/>
      <c r="G62" s="321">
        <f>G63+G65</f>
        <v>2666</v>
      </c>
      <c r="H62" s="321">
        <f>H63+H65</f>
        <v>2288.5</v>
      </c>
      <c r="I62" s="319">
        <f t="shared" si="0"/>
        <v>85.840210052513129</v>
      </c>
      <c r="J62" s="321">
        <f>J63</f>
        <v>23.31</v>
      </c>
      <c r="K62" s="321">
        <f>K63+K65</f>
        <v>747</v>
      </c>
      <c r="L62" s="321">
        <f>L65</f>
        <v>747.01</v>
      </c>
      <c r="M62" s="315">
        <f t="shared" si="1"/>
        <v>3204.6761046761048</v>
      </c>
      <c r="N62" s="377">
        <f t="shared" si="2"/>
        <v>100.00133868808568</v>
      </c>
    </row>
    <row r="63" spans="1:14" ht="30" x14ac:dyDescent="0.25">
      <c r="A63" s="201" t="s">
        <v>550</v>
      </c>
      <c r="B63" s="153" t="s">
        <v>455</v>
      </c>
      <c r="C63" s="200" t="s">
        <v>249</v>
      </c>
      <c r="D63" s="200" t="s">
        <v>348</v>
      </c>
      <c r="E63" s="51" t="s">
        <v>536</v>
      </c>
      <c r="F63" s="200"/>
      <c r="G63" s="321">
        <f>G64</f>
        <v>491.9</v>
      </c>
      <c r="H63" s="321">
        <f>H64</f>
        <v>114.4</v>
      </c>
      <c r="I63" s="319">
        <f t="shared" si="0"/>
        <v>23.256759503964222</v>
      </c>
      <c r="J63" s="322">
        <f>J64</f>
        <v>23.31</v>
      </c>
      <c r="K63" s="322">
        <f>K64</f>
        <v>0</v>
      </c>
      <c r="L63" s="322">
        <f>L64</f>
        <v>0</v>
      </c>
      <c r="M63" s="315">
        <f t="shared" si="1"/>
        <v>0</v>
      </c>
      <c r="N63" s="377" t="e">
        <f t="shared" si="2"/>
        <v>#DIV/0!</v>
      </c>
    </row>
    <row r="64" spans="1:14" ht="30" x14ac:dyDescent="0.25">
      <c r="A64" s="201" t="s">
        <v>343</v>
      </c>
      <c r="B64" s="153" t="s">
        <v>455</v>
      </c>
      <c r="C64" s="200" t="s">
        <v>249</v>
      </c>
      <c r="D64" s="200" t="s">
        <v>348</v>
      </c>
      <c r="E64" s="51" t="s">
        <v>536</v>
      </c>
      <c r="F64" s="200" t="s">
        <v>240</v>
      </c>
      <c r="G64" s="258">
        <v>491.9</v>
      </c>
      <c r="H64" s="258">
        <v>114.4</v>
      </c>
      <c r="I64" s="319">
        <f t="shared" si="0"/>
        <v>23.256759503964222</v>
      </c>
      <c r="J64" s="258">
        <v>23.31</v>
      </c>
      <c r="K64" s="322">
        <f>'анализ исполнения расходов'!G83</f>
        <v>0</v>
      </c>
      <c r="L64" s="322">
        <f>'3'!G85</f>
        <v>0</v>
      </c>
      <c r="M64" s="315">
        <f t="shared" si="1"/>
        <v>0</v>
      </c>
      <c r="N64" s="377" t="e">
        <f t="shared" si="2"/>
        <v>#DIV/0!</v>
      </c>
    </row>
    <row r="65" spans="1:14" ht="15.75" x14ac:dyDescent="0.25">
      <c r="A65" s="201"/>
      <c r="B65" s="153" t="s">
        <v>455</v>
      </c>
      <c r="C65" s="200" t="s">
        <v>249</v>
      </c>
      <c r="D65" s="200" t="s">
        <v>348</v>
      </c>
      <c r="E65" s="51"/>
      <c r="F65" s="200"/>
      <c r="G65" s="322">
        <f>G66</f>
        <v>2174.1</v>
      </c>
      <c r="H65" s="322">
        <f>H66</f>
        <v>2174.1</v>
      </c>
      <c r="I65" s="319">
        <f t="shared" si="0"/>
        <v>100</v>
      </c>
      <c r="J65" s="322">
        <f t="shared" ref="J65:L66" si="17">J66</f>
        <v>0</v>
      </c>
      <c r="K65" s="322">
        <f t="shared" si="17"/>
        <v>747</v>
      </c>
      <c r="L65" s="322">
        <f t="shared" si="17"/>
        <v>747.01</v>
      </c>
      <c r="M65" s="315"/>
      <c r="N65" s="377">
        <f t="shared" si="2"/>
        <v>100.00133868808568</v>
      </c>
    </row>
    <row r="66" spans="1:14" ht="15.75" x14ac:dyDescent="0.25">
      <c r="A66" s="201"/>
      <c r="B66" s="153" t="s">
        <v>455</v>
      </c>
      <c r="C66" s="200" t="s">
        <v>249</v>
      </c>
      <c r="D66" s="200" t="s">
        <v>348</v>
      </c>
      <c r="E66" s="51" t="s">
        <v>537</v>
      </c>
      <c r="F66" s="200"/>
      <c r="G66" s="322">
        <f>G67</f>
        <v>2174.1</v>
      </c>
      <c r="H66" s="322">
        <f>H67</f>
        <v>2174.1</v>
      </c>
      <c r="I66" s="319">
        <f t="shared" si="0"/>
        <v>100</v>
      </c>
      <c r="J66" s="322">
        <f t="shared" si="17"/>
        <v>0</v>
      </c>
      <c r="K66" s="322">
        <f t="shared" si="17"/>
        <v>747</v>
      </c>
      <c r="L66" s="322">
        <f t="shared" si="17"/>
        <v>747.01</v>
      </c>
      <c r="M66" s="315"/>
      <c r="N66" s="377">
        <f t="shared" si="2"/>
        <v>100.00133868808568</v>
      </c>
    </row>
    <row r="67" spans="1:14" ht="15.75" x14ac:dyDescent="0.25">
      <c r="A67" s="201"/>
      <c r="B67" s="153" t="s">
        <v>455</v>
      </c>
      <c r="C67" s="200" t="s">
        <v>249</v>
      </c>
      <c r="D67" s="200" t="s">
        <v>348</v>
      </c>
      <c r="E67" s="51" t="s">
        <v>537</v>
      </c>
      <c r="F67" s="200" t="s">
        <v>240</v>
      </c>
      <c r="G67" s="258">
        <v>2174.1</v>
      </c>
      <c r="H67" s="258">
        <v>2174.1</v>
      </c>
      <c r="I67" s="319">
        <f t="shared" si="0"/>
        <v>100</v>
      </c>
      <c r="J67" s="258">
        <v>0</v>
      </c>
      <c r="K67" s="322">
        <f>'анализ испол расх прог и непрог'!G94</f>
        <v>747</v>
      </c>
      <c r="L67" s="322">
        <f>'3'!G87</f>
        <v>747.01</v>
      </c>
      <c r="M67" s="315"/>
      <c r="N67" s="377">
        <f t="shared" si="2"/>
        <v>100.00133868808568</v>
      </c>
    </row>
    <row r="68" spans="1:14" ht="15.75" x14ac:dyDescent="0.25">
      <c r="A68" s="201" t="s">
        <v>220</v>
      </c>
      <c r="B68" s="151" t="s">
        <v>455</v>
      </c>
      <c r="C68" s="202" t="s">
        <v>249</v>
      </c>
      <c r="D68" s="202" t="s">
        <v>251</v>
      </c>
      <c r="E68" s="202"/>
      <c r="F68" s="202"/>
      <c r="G68" s="321">
        <f>G69+G71+G73+G75+G77+G79</f>
        <v>557</v>
      </c>
      <c r="H68" s="321">
        <f>H69+H71+H73+H75+H77+H79</f>
        <v>431.1</v>
      </c>
      <c r="I68" s="319">
        <f t="shared" si="0"/>
        <v>77.396768402154393</v>
      </c>
      <c r="J68" s="321">
        <f>J69+J71+J73+J75+J77+J79</f>
        <v>472</v>
      </c>
      <c r="K68" s="321">
        <f t="shared" ref="K68:L68" si="18">K69+K71+K73+K75+K77+K79</f>
        <v>968.66</v>
      </c>
      <c r="L68" s="321">
        <f t="shared" si="18"/>
        <v>798.81999999999994</v>
      </c>
      <c r="M68" s="315">
        <f t="shared" si="1"/>
        <v>169.2415254237288</v>
      </c>
      <c r="N68" s="377">
        <f t="shared" si="2"/>
        <v>82.466500113558936</v>
      </c>
    </row>
    <row r="69" spans="1:14" ht="19.5" customHeight="1" x14ac:dyDescent="0.25">
      <c r="A69" s="201" t="s">
        <v>252</v>
      </c>
      <c r="B69" s="153" t="s">
        <v>455</v>
      </c>
      <c r="C69" s="200" t="s">
        <v>249</v>
      </c>
      <c r="D69" s="200" t="s">
        <v>251</v>
      </c>
      <c r="E69" s="51" t="s">
        <v>546</v>
      </c>
      <c r="F69" s="200"/>
      <c r="G69" s="322">
        <f>G70</f>
        <v>10</v>
      </c>
      <c r="H69" s="322">
        <f>H70</f>
        <v>0</v>
      </c>
      <c r="I69" s="319">
        <f t="shared" si="0"/>
        <v>0</v>
      </c>
      <c r="J69" s="322">
        <f>J70</f>
        <v>5</v>
      </c>
      <c r="K69" s="322">
        <f>K70</f>
        <v>191.66</v>
      </c>
      <c r="L69" s="322">
        <f>L70</f>
        <v>25.4</v>
      </c>
      <c r="M69" s="315">
        <f t="shared" si="1"/>
        <v>508</v>
      </c>
      <c r="N69" s="377">
        <f t="shared" si="2"/>
        <v>13.252634874256497</v>
      </c>
    </row>
    <row r="70" spans="1:14" ht="19.5" customHeight="1" x14ac:dyDescent="0.25">
      <c r="A70" s="201" t="s">
        <v>239</v>
      </c>
      <c r="B70" s="153" t="s">
        <v>455</v>
      </c>
      <c r="C70" s="200" t="s">
        <v>249</v>
      </c>
      <c r="D70" s="200" t="s">
        <v>251</v>
      </c>
      <c r="E70" s="51" t="s">
        <v>546</v>
      </c>
      <c r="F70" s="200" t="s">
        <v>240</v>
      </c>
      <c r="G70" s="258">
        <v>10</v>
      </c>
      <c r="H70" s="258">
        <v>0</v>
      </c>
      <c r="I70" s="319">
        <f t="shared" si="0"/>
        <v>0</v>
      </c>
      <c r="J70" s="258">
        <v>5</v>
      </c>
      <c r="K70" s="322">
        <f>'анализ исполнения расходов'!G101</f>
        <v>191.66</v>
      </c>
      <c r="L70" s="322">
        <f>'3'!G101</f>
        <v>25.4</v>
      </c>
      <c r="M70" s="315">
        <f t="shared" si="1"/>
        <v>508</v>
      </c>
      <c r="N70" s="377">
        <f t="shared" si="2"/>
        <v>13.252634874256497</v>
      </c>
    </row>
    <row r="71" spans="1:14" ht="19.5" customHeight="1" x14ac:dyDescent="0.25">
      <c r="A71" s="201" t="s">
        <v>253</v>
      </c>
      <c r="B71" s="153" t="s">
        <v>455</v>
      </c>
      <c r="C71" s="200" t="s">
        <v>249</v>
      </c>
      <c r="D71" s="200" t="s">
        <v>251</v>
      </c>
      <c r="E71" s="51" t="s">
        <v>539</v>
      </c>
      <c r="F71" s="200"/>
      <c r="G71" s="322">
        <f>G72</f>
        <v>18</v>
      </c>
      <c r="H71" s="322">
        <f>H72</f>
        <v>0</v>
      </c>
      <c r="I71" s="319">
        <f t="shared" si="0"/>
        <v>0</v>
      </c>
      <c r="J71" s="322">
        <f>J72</f>
        <v>5</v>
      </c>
      <c r="K71" s="322">
        <f>K72</f>
        <v>5</v>
      </c>
      <c r="L71" s="322">
        <f>L72</f>
        <v>1.43</v>
      </c>
      <c r="M71" s="315">
        <f t="shared" si="1"/>
        <v>28.6</v>
      </c>
      <c r="N71" s="377">
        <f t="shared" si="2"/>
        <v>28.6</v>
      </c>
    </row>
    <row r="72" spans="1:14" ht="19.5" customHeight="1" x14ac:dyDescent="0.25">
      <c r="A72" s="201" t="s">
        <v>239</v>
      </c>
      <c r="B72" s="153" t="s">
        <v>455</v>
      </c>
      <c r="C72" s="200" t="s">
        <v>249</v>
      </c>
      <c r="D72" s="200" t="s">
        <v>251</v>
      </c>
      <c r="E72" s="51" t="s">
        <v>539</v>
      </c>
      <c r="F72" s="200" t="s">
        <v>240</v>
      </c>
      <c r="G72" s="258">
        <v>18</v>
      </c>
      <c r="H72" s="258">
        <v>0</v>
      </c>
      <c r="I72" s="319">
        <f t="shared" si="0"/>
        <v>0</v>
      </c>
      <c r="J72" s="258">
        <v>5</v>
      </c>
      <c r="K72" s="322">
        <f>'анализ исполнения расходов'!G105</f>
        <v>5</v>
      </c>
      <c r="L72" s="322">
        <f>'3'!G105</f>
        <v>1.43</v>
      </c>
      <c r="M72" s="315">
        <f t="shared" si="1"/>
        <v>28.6</v>
      </c>
      <c r="N72" s="377">
        <f t="shared" si="2"/>
        <v>28.6</v>
      </c>
    </row>
    <row r="73" spans="1:14" ht="19.5" customHeight="1" x14ac:dyDescent="0.25">
      <c r="A73" s="201" t="s">
        <v>632</v>
      </c>
      <c r="B73" s="153" t="s">
        <v>455</v>
      </c>
      <c r="C73" s="200" t="s">
        <v>249</v>
      </c>
      <c r="D73" s="200" t="s">
        <v>251</v>
      </c>
      <c r="E73" s="51" t="s">
        <v>630</v>
      </c>
      <c r="F73" s="200"/>
      <c r="G73" s="322">
        <f>G74</f>
        <v>169</v>
      </c>
      <c r="H73" s="322">
        <f t="shared" ref="H73" si="19">H74</f>
        <v>141.6</v>
      </c>
      <c r="I73" s="319">
        <f t="shared" si="0"/>
        <v>83.786982248520715</v>
      </c>
      <c r="J73" s="322">
        <f>J74</f>
        <v>132</v>
      </c>
      <c r="K73" s="322">
        <f t="shared" ref="K73:L73" si="20">K74</f>
        <v>372</v>
      </c>
      <c r="L73" s="322">
        <f t="shared" si="20"/>
        <v>371.99</v>
      </c>
      <c r="M73" s="315">
        <f t="shared" ref="M73:M89" si="21">L73*100/J73</f>
        <v>281.81060606060606</v>
      </c>
      <c r="N73" s="377">
        <f t="shared" ref="N73:N89" si="22">L73*100/K73</f>
        <v>99.997311827956992</v>
      </c>
    </row>
    <row r="74" spans="1:14" ht="19.5" customHeight="1" x14ac:dyDescent="0.25">
      <c r="A74" s="201" t="s">
        <v>239</v>
      </c>
      <c r="B74" s="153" t="s">
        <v>455</v>
      </c>
      <c r="C74" s="200" t="s">
        <v>249</v>
      </c>
      <c r="D74" s="200" t="s">
        <v>251</v>
      </c>
      <c r="E74" s="51" t="s">
        <v>630</v>
      </c>
      <c r="F74" s="200" t="s">
        <v>240</v>
      </c>
      <c r="G74" s="258">
        <v>169</v>
      </c>
      <c r="H74" s="258">
        <v>141.6</v>
      </c>
      <c r="I74" s="319">
        <f t="shared" si="0"/>
        <v>83.786982248520715</v>
      </c>
      <c r="J74" s="258">
        <v>132</v>
      </c>
      <c r="K74" s="322">
        <f>'анализ исполнения расходов'!G109</f>
        <v>372</v>
      </c>
      <c r="L74" s="322">
        <f>'3'!G109</f>
        <v>371.99</v>
      </c>
      <c r="M74" s="315">
        <f t="shared" si="21"/>
        <v>281.81060606060606</v>
      </c>
      <c r="N74" s="377">
        <f t="shared" si="22"/>
        <v>99.997311827956992</v>
      </c>
    </row>
    <row r="75" spans="1:14" ht="19.5" customHeight="1" x14ac:dyDescent="0.25">
      <c r="A75" s="150" t="s">
        <v>480</v>
      </c>
      <c r="B75" s="153" t="s">
        <v>455</v>
      </c>
      <c r="C75" s="200" t="s">
        <v>249</v>
      </c>
      <c r="D75" s="200" t="s">
        <v>251</v>
      </c>
      <c r="E75" s="154" t="s">
        <v>654</v>
      </c>
      <c r="F75" s="200"/>
      <c r="G75" s="322">
        <f>G76</f>
        <v>0</v>
      </c>
      <c r="H75" s="322">
        <v>0</v>
      </c>
      <c r="I75" s="319">
        <v>0</v>
      </c>
      <c r="J75" s="322">
        <f>J76</f>
        <v>40</v>
      </c>
      <c r="K75" s="322">
        <f t="shared" ref="K75:L75" si="23">K76</f>
        <v>80</v>
      </c>
      <c r="L75" s="322">
        <f t="shared" si="23"/>
        <v>80</v>
      </c>
      <c r="M75" s="315">
        <f t="shared" si="21"/>
        <v>200</v>
      </c>
      <c r="N75" s="377">
        <f t="shared" si="22"/>
        <v>100</v>
      </c>
    </row>
    <row r="76" spans="1:14" ht="19.5" customHeight="1" x14ac:dyDescent="0.25">
      <c r="A76" s="201" t="s">
        <v>239</v>
      </c>
      <c r="B76" s="153" t="s">
        <v>455</v>
      </c>
      <c r="C76" s="200" t="s">
        <v>249</v>
      </c>
      <c r="D76" s="200" t="s">
        <v>251</v>
      </c>
      <c r="E76" s="154" t="s">
        <v>654</v>
      </c>
      <c r="F76" s="200" t="s">
        <v>240</v>
      </c>
      <c r="G76" s="258">
        <v>0</v>
      </c>
      <c r="H76" s="258">
        <v>0</v>
      </c>
      <c r="I76" s="319">
        <v>0</v>
      </c>
      <c r="J76" s="258">
        <v>40</v>
      </c>
      <c r="K76" s="322">
        <f>'анализ исполнения расходов'!G113</f>
        <v>80</v>
      </c>
      <c r="L76" s="322">
        <f>'3'!G113</f>
        <v>80</v>
      </c>
      <c r="M76" s="315">
        <f t="shared" si="21"/>
        <v>200</v>
      </c>
      <c r="N76" s="377">
        <f t="shared" si="22"/>
        <v>100</v>
      </c>
    </row>
    <row r="77" spans="1:14" ht="19.5" customHeight="1" x14ac:dyDescent="0.25">
      <c r="A77" s="201"/>
      <c r="B77" s="153" t="s">
        <v>455</v>
      </c>
      <c r="C77" s="200" t="s">
        <v>249</v>
      </c>
      <c r="D77" s="200" t="s">
        <v>251</v>
      </c>
      <c r="E77" s="154" t="s">
        <v>538</v>
      </c>
      <c r="F77" s="200"/>
      <c r="G77" s="322">
        <f>G78</f>
        <v>289</v>
      </c>
      <c r="H77" s="322">
        <f>H78</f>
        <v>272</v>
      </c>
      <c r="I77" s="319"/>
      <c r="J77" s="322">
        <f>J78</f>
        <v>270</v>
      </c>
      <c r="K77" s="322">
        <f>K78</f>
        <v>310</v>
      </c>
      <c r="L77" s="322">
        <f>L78</f>
        <v>310</v>
      </c>
      <c r="M77" s="315">
        <f t="shared" si="21"/>
        <v>114.81481481481481</v>
      </c>
      <c r="N77" s="377">
        <f t="shared" si="22"/>
        <v>100</v>
      </c>
    </row>
    <row r="78" spans="1:14" ht="19.5" customHeight="1" x14ac:dyDescent="0.25">
      <c r="A78" s="201"/>
      <c r="B78" s="153" t="s">
        <v>455</v>
      </c>
      <c r="C78" s="200" t="s">
        <v>249</v>
      </c>
      <c r="D78" s="200" t="s">
        <v>251</v>
      </c>
      <c r="E78" s="154" t="s">
        <v>538</v>
      </c>
      <c r="F78" s="200" t="s">
        <v>240</v>
      </c>
      <c r="G78" s="258">
        <v>289</v>
      </c>
      <c r="H78" s="258">
        <v>272</v>
      </c>
      <c r="I78" s="319"/>
      <c r="J78" s="258">
        <v>270</v>
      </c>
      <c r="K78" s="322">
        <f>'анализ исполнения расходов'!G92</f>
        <v>310</v>
      </c>
      <c r="L78" s="322">
        <f>'3'!G93</f>
        <v>310</v>
      </c>
      <c r="M78" s="315">
        <f t="shared" si="21"/>
        <v>114.81481481481481</v>
      </c>
      <c r="N78" s="377">
        <f t="shared" si="22"/>
        <v>100</v>
      </c>
    </row>
    <row r="79" spans="1:14" ht="19.5" customHeight="1" x14ac:dyDescent="0.25">
      <c r="A79" s="150" t="s">
        <v>485</v>
      </c>
      <c r="B79" s="153" t="s">
        <v>455</v>
      </c>
      <c r="C79" s="200" t="s">
        <v>249</v>
      </c>
      <c r="D79" s="200" t="s">
        <v>251</v>
      </c>
      <c r="E79" s="154" t="s">
        <v>633</v>
      </c>
      <c r="F79" s="200"/>
      <c r="G79" s="322">
        <f>G80</f>
        <v>71</v>
      </c>
      <c r="H79" s="322">
        <f>H80</f>
        <v>17.5</v>
      </c>
      <c r="I79" s="319">
        <f t="shared" ref="I79:I89" si="24">H79*100/G79</f>
        <v>24.64788732394366</v>
      </c>
      <c r="J79" s="322">
        <f>J80</f>
        <v>20</v>
      </c>
      <c r="K79" s="322">
        <f>K80</f>
        <v>10</v>
      </c>
      <c r="L79" s="322">
        <f>L80</f>
        <v>10</v>
      </c>
      <c r="M79" s="315">
        <f t="shared" si="21"/>
        <v>50</v>
      </c>
      <c r="N79" s="377">
        <f t="shared" si="22"/>
        <v>100</v>
      </c>
    </row>
    <row r="80" spans="1:14" ht="19.5" customHeight="1" x14ac:dyDescent="0.25">
      <c r="A80" s="201" t="s">
        <v>239</v>
      </c>
      <c r="B80" s="153" t="s">
        <v>455</v>
      </c>
      <c r="C80" s="200" t="s">
        <v>249</v>
      </c>
      <c r="D80" s="200" t="s">
        <v>251</v>
      </c>
      <c r="E80" s="154" t="s">
        <v>633</v>
      </c>
      <c r="F80" s="200" t="s">
        <v>240</v>
      </c>
      <c r="G80" s="258">
        <v>71</v>
      </c>
      <c r="H80" s="258">
        <v>17.5</v>
      </c>
      <c r="I80" s="319">
        <f t="shared" si="24"/>
        <v>24.64788732394366</v>
      </c>
      <c r="J80" s="258">
        <v>20</v>
      </c>
      <c r="K80" s="322">
        <f>'анализ исполнения расходов'!G96</f>
        <v>10</v>
      </c>
      <c r="L80" s="322">
        <f>'3'!G97</f>
        <v>10</v>
      </c>
      <c r="M80" s="315">
        <f t="shared" si="21"/>
        <v>50</v>
      </c>
      <c r="N80" s="377">
        <f t="shared" si="22"/>
        <v>100</v>
      </c>
    </row>
    <row r="81" spans="1:14" ht="19.5" customHeight="1" x14ac:dyDescent="0.25">
      <c r="A81" s="203" t="s">
        <v>353</v>
      </c>
      <c r="B81" s="151" t="s">
        <v>455</v>
      </c>
      <c r="C81" s="202" t="s">
        <v>351</v>
      </c>
      <c r="D81" s="202"/>
      <c r="E81" s="202"/>
      <c r="F81" s="202"/>
      <c r="G81" s="321">
        <f t="shared" ref="G81:H83" si="25">G82</f>
        <v>50</v>
      </c>
      <c r="H81" s="321">
        <f t="shared" si="25"/>
        <v>50</v>
      </c>
      <c r="I81" s="319">
        <f t="shared" si="24"/>
        <v>100</v>
      </c>
      <c r="J81" s="321">
        <f t="shared" ref="J81:L83" si="26">J82</f>
        <v>30</v>
      </c>
      <c r="K81" s="321">
        <f t="shared" si="26"/>
        <v>49</v>
      </c>
      <c r="L81" s="321">
        <f t="shared" si="26"/>
        <v>49</v>
      </c>
      <c r="M81" s="315">
        <f t="shared" si="21"/>
        <v>163.33333333333334</v>
      </c>
      <c r="N81" s="377">
        <f t="shared" si="22"/>
        <v>100</v>
      </c>
    </row>
    <row r="82" spans="1:14" ht="19.5" customHeight="1" x14ac:dyDescent="0.25">
      <c r="A82" s="201" t="s">
        <v>354</v>
      </c>
      <c r="B82" s="151" t="s">
        <v>455</v>
      </c>
      <c r="C82" s="202" t="s">
        <v>351</v>
      </c>
      <c r="D82" s="202" t="s">
        <v>352</v>
      </c>
      <c r="E82" s="202"/>
      <c r="F82" s="202"/>
      <c r="G82" s="321">
        <f t="shared" si="25"/>
        <v>50</v>
      </c>
      <c r="H82" s="321">
        <f t="shared" si="25"/>
        <v>50</v>
      </c>
      <c r="I82" s="319">
        <f t="shared" si="24"/>
        <v>100</v>
      </c>
      <c r="J82" s="321">
        <f t="shared" si="26"/>
        <v>30</v>
      </c>
      <c r="K82" s="321">
        <f t="shared" si="26"/>
        <v>49</v>
      </c>
      <c r="L82" s="321">
        <f t="shared" si="26"/>
        <v>49</v>
      </c>
      <c r="M82" s="315">
        <f t="shared" si="21"/>
        <v>163.33333333333334</v>
      </c>
      <c r="N82" s="377">
        <f t="shared" si="22"/>
        <v>100</v>
      </c>
    </row>
    <row r="83" spans="1:14" ht="19.5" customHeight="1" x14ac:dyDescent="0.25">
      <c r="A83" s="150" t="s">
        <v>481</v>
      </c>
      <c r="B83" s="153" t="s">
        <v>455</v>
      </c>
      <c r="C83" s="200" t="s">
        <v>351</v>
      </c>
      <c r="D83" s="200" t="s">
        <v>352</v>
      </c>
      <c r="E83" s="154" t="s">
        <v>547</v>
      </c>
      <c r="F83" s="200"/>
      <c r="G83" s="322">
        <f t="shared" si="25"/>
        <v>50</v>
      </c>
      <c r="H83" s="322">
        <f t="shared" si="25"/>
        <v>50</v>
      </c>
      <c r="I83" s="319">
        <f t="shared" si="24"/>
        <v>100</v>
      </c>
      <c r="J83" s="322">
        <f t="shared" si="26"/>
        <v>30</v>
      </c>
      <c r="K83" s="322">
        <f t="shared" si="26"/>
        <v>49</v>
      </c>
      <c r="L83" s="322">
        <f t="shared" si="26"/>
        <v>49</v>
      </c>
      <c r="M83" s="315">
        <f t="shared" si="21"/>
        <v>163.33333333333334</v>
      </c>
      <c r="N83" s="377">
        <f t="shared" si="22"/>
        <v>100</v>
      </c>
    </row>
    <row r="84" spans="1:14" ht="19.5" customHeight="1" x14ac:dyDescent="0.25">
      <c r="A84" s="201" t="s">
        <v>239</v>
      </c>
      <c r="B84" s="153" t="s">
        <v>455</v>
      </c>
      <c r="C84" s="200" t="s">
        <v>351</v>
      </c>
      <c r="D84" s="200" t="s">
        <v>352</v>
      </c>
      <c r="E84" s="154" t="s">
        <v>547</v>
      </c>
      <c r="F84" s="200" t="s">
        <v>240</v>
      </c>
      <c r="G84" s="258">
        <v>50</v>
      </c>
      <c r="H84" s="258">
        <v>50</v>
      </c>
      <c r="I84" s="319">
        <f t="shared" si="24"/>
        <v>100</v>
      </c>
      <c r="J84" s="258">
        <v>30</v>
      </c>
      <c r="K84" s="322">
        <f>'анализ исполнения расходов'!G120</f>
        <v>49</v>
      </c>
      <c r="L84" s="322">
        <f>'3'!G118</f>
        <v>49</v>
      </c>
      <c r="M84" s="315">
        <f t="shared" si="21"/>
        <v>163.33333333333334</v>
      </c>
      <c r="N84" s="377">
        <f t="shared" si="22"/>
        <v>100</v>
      </c>
    </row>
    <row r="85" spans="1:14" ht="42.75" x14ac:dyDescent="0.25">
      <c r="A85" s="203" t="s">
        <v>254</v>
      </c>
      <c r="B85" s="151" t="s">
        <v>455</v>
      </c>
      <c r="C85" s="202" t="s">
        <v>255</v>
      </c>
      <c r="D85" s="202"/>
      <c r="E85" s="202"/>
      <c r="F85" s="202"/>
      <c r="G85" s="321">
        <f t="shared" ref="G85:H87" si="27">G86</f>
        <v>3022.1</v>
      </c>
      <c r="H85" s="321">
        <f t="shared" si="27"/>
        <v>3022.1</v>
      </c>
      <c r="I85" s="319">
        <f t="shared" si="24"/>
        <v>100</v>
      </c>
      <c r="J85" s="321">
        <f>J86</f>
        <v>2553.1999999999998</v>
      </c>
      <c r="K85" s="321">
        <f>K86</f>
        <v>2553.1999999999998</v>
      </c>
      <c r="L85" s="321">
        <f>L86</f>
        <v>2553.1999999999998</v>
      </c>
      <c r="M85" s="315">
        <f t="shared" si="21"/>
        <v>100</v>
      </c>
      <c r="N85" s="377">
        <f t="shared" si="22"/>
        <v>100</v>
      </c>
    </row>
    <row r="86" spans="1:14" ht="15.75" x14ac:dyDescent="0.25">
      <c r="A86" s="201" t="s">
        <v>225</v>
      </c>
      <c r="B86" s="151" t="s">
        <v>455</v>
      </c>
      <c r="C86" s="202" t="s">
        <v>255</v>
      </c>
      <c r="D86" s="202" t="s">
        <v>256</v>
      </c>
      <c r="E86" s="202"/>
      <c r="F86" s="202"/>
      <c r="G86" s="321">
        <f>G87</f>
        <v>3022.1</v>
      </c>
      <c r="H86" s="321">
        <f>H87</f>
        <v>3022.1</v>
      </c>
      <c r="I86" s="319">
        <f t="shared" si="24"/>
        <v>100</v>
      </c>
      <c r="J86" s="321">
        <f t="shared" ref="J86:L87" si="28">J87</f>
        <v>2553.1999999999998</v>
      </c>
      <c r="K86" s="321">
        <f>K87</f>
        <v>2553.1999999999998</v>
      </c>
      <c r="L86" s="321">
        <f>L87</f>
        <v>2553.1999999999998</v>
      </c>
      <c r="M86" s="315">
        <f t="shared" si="21"/>
        <v>100</v>
      </c>
      <c r="N86" s="377">
        <f t="shared" si="22"/>
        <v>100</v>
      </c>
    </row>
    <row r="87" spans="1:14" ht="15.75" x14ac:dyDescent="0.25">
      <c r="A87" s="201" t="s">
        <v>484</v>
      </c>
      <c r="B87" s="153" t="s">
        <v>455</v>
      </c>
      <c r="C87" s="200" t="s">
        <v>255</v>
      </c>
      <c r="D87" s="200" t="s">
        <v>256</v>
      </c>
      <c r="E87" s="154" t="s">
        <v>540</v>
      </c>
      <c r="F87" s="200"/>
      <c r="G87" s="322">
        <f t="shared" si="27"/>
        <v>3022.1</v>
      </c>
      <c r="H87" s="322">
        <f t="shared" si="27"/>
        <v>3022.1</v>
      </c>
      <c r="I87" s="319">
        <f t="shared" si="24"/>
        <v>100</v>
      </c>
      <c r="J87" s="322">
        <f t="shared" si="28"/>
        <v>2553.1999999999998</v>
      </c>
      <c r="K87" s="322">
        <f t="shared" si="28"/>
        <v>2553.1999999999998</v>
      </c>
      <c r="L87" s="322">
        <f t="shared" si="28"/>
        <v>2553.1999999999998</v>
      </c>
      <c r="M87" s="315">
        <f t="shared" si="21"/>
        <v>100</v>
      </c>
      <c r="N87" s="377">
        <f t="shared" si="22"/>
        <v>100</v>
      </c>
    </row>
    <row r="88" spans="1:14" ht="16.5" thickBot="1" x14ac:dyDescent="0.3">
      <c r="A88" s="201" t="s">
        <v>483</v>
      </c>
      <c r="B88" s="153" t="s">
        <v>455</v>
      </c>
      <c r="C88" s="200" t="s">
        <v>255</v>
      </c>
      <c r="D88" s="200" t="s">
        <v>256</v>
      </c>
      <c r="E88" s="154" t="s">
        <v>540</v>
      </c>
      <c r="F88" s="199" t="s">
        <v>250</v>
      </c>
      <c r="G88" s="260">
        <v>3022.1</v>
      </c>
      <c r="H88" s="260">
        <v>3022.1</v>
      </c>
      <c r="I88" s="319">
        <f t="shared" si="24"/>
        <v>100</v>
      </c>
      <c r="J88" s="260">
        <v>2553.1999999999998</v>
      </c>
      <c r="K88" s="325">
        <f>'анализ исполнения расходов'!G125</f>
        <v>2553.1999999999998</v>
      </c>
      <c r="L88" s="325">
        <f>'3'!G123</f>
        <v>2553.1999999999998</v>
      </c>
      <c r="M88" s="315">
        <f t="shared" si="21"/>
        <v>100</v>
      </c>
      <c r="N88" s="377">
        <f t="shared" si="22"/>
        <v>100</v>
      </c>
    </row>
    <row r="89" spans="1:14" ht="16.5" thickBot="1" x14ac:dyDescent="0.3">
      <c r="A89" s="198"/>
      <c r="B89" s="198"/>
      <c r="C89" s="198"/>
      <c r="D89" s="447" t="s">
        <v>221</v>
      </c>
      <c r="E89" s="447"/>
      <c r="F89" s="448"/>
      <c r="G89" s="261">
        <f>G9+G42+G49+G56+G61+G81+G85</f>
        <v>10844.5</v>
      </c>
      <c r="H89" s="261">
        <f>H9+H42+H49+H56+H61+H81+H85</f>
        <v>10134.6</v>
      </c>
      <c r="I89" s="319">
        <f t="shared" si="24"/>
        <v>93.453824519341609</v>
      </c>
      <c r="J89" s="320">
        <f>J9+J42+J49+J56+J61+J81+J85</f>
        <v>6889.01</v>
      </c>
      <c r="K89" s="320">
        <f>K9+K42+K49+K56+K61+K81+K85</f>
        <v>10014.484</v>
      </c>
      <c r="L89" s="320">
        <f>L9+L42+L49+L56+L61+L81+L85</f>
        <v>9786.4039999999986</v>
      </c>
      <c r="M89" s="315">
        <f t="shared" si="21"/>
        <v>142.05820575089888</v>
      </c>
      <c r="N89" s="377">
        <f t="shared" si="22"/>
        <v>97.722498732835348</v>
      </c>
    </row>
    <row r="90" spans="1:14" ht="15.75" x14ac:dyDescent="0.25">
      <c r="A90" s="198"/>
      <c r="B90" s="198"/>
      <c r="C90" s="198"/>
      <c r="D90" s="198"/>
      <c r="E90" s="197"/>
      <c r="F90" s="197"/>
      <c r="G90" s="196"/>
      <c r="H90" s="196"/>
      <c r="I90" s="195"/>
      <c r="J90" s="196"/>
      <c r="K90" s="196"/>
      <c r="L90" s="196"/>
      <c r="M90" s="195"/>
      <c r="N90" s="194"/>
    </row>
    <row r="91" spans="1:14" ht="15.75" x14ac:dyDescent="0.25">
      <c r="A91" s="198"/>
      <c r="B91" s="198"/>
      <c r="C91" s="198"/>
      <c r="D91" s="198"/>
      <c r="E91" s="197"/>
      <c r="F91" s="197"/>
      <c r="G91" s="196"/>
      <c r="H91" s="196"/>
      <c r="I91" s="195"/>
      <c r="J91" s="196"/>
      <c r="K91" s="196"/>
      <c r="L91" s="196"/>
      <c r="M91" s="195"/>
      <c r="N91" s="194"/>
    </row>
    <row r="92" spans="1:14" ht="15.75" x14ac:dyDescent="0.25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70"/>
      <c r="M92" s="169"/>
      <c r="N92" s="169"/>
    </row>
    <row r="93" spans="1:14" ht="15.75" x14ac:dyDescent="0.25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70"/>
      <c r="M93" s="169"/>
      <c r="N93" s="169"/>
    </row>
    <row r="94" spans="1:14" ht="15.75" x14ac:dyDescent="0.25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70"/>
      <c r="M94" s="169"/>
      <c r="N94" s="169"/>
    </row>
  </sheetData>
  <mergeCells count="17">
    <mergeCell ref="I1:N1"/>
    <mergeCell ref="I2:N2"/>
    <mergeCell ref="M6:M7"/>
    <mergeCell ref="N6:N7"/>
    <mergeCell ref="A6:A7"/>
    <mergeCell ref="E6:E7"/>
    <mergeCell ref="G6:G7"/>
    <mergeCell ref="H6:H7"/>
    <mergeCell ref="I6:I7"/>
    <mergeCell ref="B6:B7"/>
    <mergeCell ref="C6:C7"/>
    <mergeCell ref="D6:D7"/>
    <mergeCell ref="F6:F7"/>
    <mergeCell ref="J6:K6"/>
    <mergeCell ref="D89:F89"/>
    <mergeCell ref="L6:L7"/>
    <mergeCell ref="A4:N4"/>
  </mergeCells>
  <pageMargins left="0.91" right="0.46" top="0.55000000000000004" bottom="0.2" header="0.31496062992125984" footer="0.31496062992125984"/>
  <pageSetup paperSize="9" scale="62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zoomScaleNormal="100" zoomScaleSheetLayoutView="130" workbookViewId="0">
      <selection activeCell="A4" sqref="A4:D4"/>
    </sheetView>
  </sheetViews>
  <sheetFormatPr defaultRowHeight="12.75" x14ac:dyDescent="0.2"/>
  <cols>
    <col min="1" max="1" width="14" style="32" customWidth="1"/>
    <col min="2" max="2" width="13.5703125" style="32" customWidth="1"/>
    <col min="3" max="3" width="53.5703125" style="32" customWidth="1"/>
    <col min="4" max="4" width="20.42578125" style="32" customWidth="1"/>
    <col min="5" max="256" width="9.140625" style="32"/>
    <col min="257" max="257" width="14" style="32" customWidth="1"/>
    <col min="258" max="258" width="13.5703125" style="32" customWidth="1"/>
    <col min="259" max="259" width="53.5703125" style="32" customWidth="1"/>
    <col min="260" max="260" width="20.42578125" style="32" customWidth="1"/>
    <col min="261" max="512" width="9.140625" style="32"/>
    <col min="513" max="513" width="14" style="32" customWidth="1"/>
    <col min="514" max="514" width="13.5703125" style="32" customWidth="1"/>
    <col min="515" max="515" width="53.5703125" style="32" customWidth="1"/>
    <col min="516" max="516" width="20.42578125" style="32" customWidth="1"/>
    <col min="517" max="768" width="9.140625" style="32"/>
    <col min="769" max="769" width="14" style="32" customWidth="1"/>
    <col min="770" max="770" width="13.5703125" style="32" customWidth="1"/>
    <col min="771" max="771" width="53.5703125" style="32" customWidth="1"/>
    <col min="772" max="772" width="20.42578125" style="32" customWidth="1"/>
    <col min="773" max="1024" width="9.140625" style="32"/>
    <col min="1025" max="1025" width="14" style="32" customWidth="1"/>
    <col min="1026" max="1026" width="13.5703125" style="32" customWidth="1"/>
    <col min="1027" max="1027" width="53.5703125" style="32" customWidth="1"/>
    <col min="1028" max="1028" width="20.42578125" style="32" customWidth="1"/>
    <col min="1029" max="1280" width="9.140625" style="32"/>
    <col min="1281" max="1281" width="14" style="32" customWidth="1"/>
    <col min="1282" max="1282" width="13.5703125" style="32" customWidth="1"/>
    <col min="1283" max="1283" width="53.5703125" style="32" customWidth="1"/>
    <col min="1284" max="1284" width="20.42578125" style="32" customWidth="1"/>
    <col min="1285" max="1536" width="9.140625" style="32"/>
    <col min="1537" max="1537" width="14" style="32" customWidth="1"/>
    <col min="1538" max="1538" width="13.5703125" style="32" customWidth="1"/>
    <col min="1539" max="1539" width="53.5703125" style="32" customWidth="1"/>
    <col min="1540" max="1540" width="20.42578125" style="32" customWidth="1"/>
    <col min="1541" max="1792" width="9.140625" style="32"/>
    <col min="1793" max="1793" width="14" style="32" customWidth="1"/>
    <col min="1794" max="1794" width="13.5703125" style="32" customWidth="1"/>
    <col min="1795" max="1795" width="53.5703125" style="32" customWidth="1"/>
    <col min="1796" max="1796" width="20.42578125" style="32" customWidth="1"/>
    <col min="1797" max="2048" width="9.140625" style="32"/>
    <col min="2049" max="2049" width="14" style="32" customWidth="1"/>
    <col min="2050" max="2050" width="13.5703125" style="32" customWidth="1"/>
    <col min="2051" max="2051" width="53.5703125" style="32" customWidth="1"/>
    <col min="2052" max="2052" width="20.42578125" style="32" customWidth="1"/>
    <col min="2053" max="2304" width="9.140625" style="32"/>
    <col min="2305" max="2305" width="14" style="32" customWidth="1"/>
    <col min="2306" max="2306" width="13.5703125" style="32" customWidth="1"/>
    <col min="2307" max="2307" width="53.5703125" style="32" customWidth="1"/>
    <col min="2308" max="2308" width="20.42578125" style="32" customWidth="1"/>
    <col min="2309" max="2560" width="9.140625" style="32"/>
    <col min="2561" max="2561" width="14" style="32" customWidth="1"/>
    <col min="2562" max="2562" width="13.5703125" style="32" customWidth="1"/>
    <col min="2563" max="2563" width="53.5703125" style="32" customWidth="1"/>
    <col min="2564" max="2564" width="20.42578125" style="32" customWidth="1"/>
    <col min="2565" max="2816" width="9.140625" style="32"/>
    <col min="2817" max="2817" width="14" style="32" customWidth="1"/>
    <col min="2818" max="2818" width="13.5703125" style="32" customWidth="1"/>
    <col min="2819" max="2819" width="53.5703125" style="32" customWidth="1"/>
    <col min="2820" max="2820" width="20.42578125" style="32" customWidth="1"/>
    <col min="2821" max="3072" width="9.140625" style="32"/>
    <col min="3073" max="3073" width="14" style="32" customWidth="1"/>
    <col min="3074" max="3074" width="13.5703125" style="32" customWidth="1"/>
    <col min="3075" max="3075" width="53.5703125" style="32" customWidth="1"/>
    <col min="3076" max="3076" width="20.42578125" style="32" customWidth="1"/>
    <col min="3077" max="3328" width="9.140625" style="32"/>
    <col min="3329" max="3329" width="14" style="32" customWidth="1"/>
    <col min="3330" max="3330" width="13.5703125" style="32" customWidth="1"/>
    <col min="3331" max="3331" width="53.5703125" style="32" customWidth="1"/>
    <col min="3332" max="3332" width="20.42578125" style="32" customWidth="1"/>
    <col min="3333" max="3584" width="9.140625" style="32"/>
    <col min="3585" max="3585" width="14" style="32" customWidth="1"/>
    <col min="3586" max="3586" width="13.5703125" style="32" customWidth="1"/>
    <col min="3587" max="3587" width="53.5703125" style="32" customWidth="1"/>
    <col min="3588" max="3588" width="20.42578125" style="32" customWidth="1"/>
    <col min="3589" max="3840" width="9.140625" style="32"/>
    <col min="3841" max="3841" width="14" style="32" customWidth="1"/>
    <col min="3842" max="3842" width="13.5703125" style="32" customWidth="1"/>
    <col min="3843" max="3843" width="53.5703125" style="32" customWidth="1"/>
    <col min="3844" max="3844" width="20.42578125" style="32" customWidth="1"/>
    <col min="3845" max="4096" width="9.140625" style="32"/>
    <col min="4097" max="4097" width="14" style="32" customWidth="1"/>
    <col min="4098" max="4098" width="13.5703125" style="32" customWidth="1"/>
    <col min="4099" max="4099" width="53.5703125" style="32" customWidth="1"/>
    <col min="4100" max="4100" width="20.42578125" style="32" customWidth="1"/>
    <col min="4101" max="4352" width="9.140625" style="32"/>
    <col min="4353" max="4353" width="14" style="32" customWidth="1"/>
    <col min="4354" max="4354" width="13.5703125" style="32" customWidth="1"/>
    <col min="4355" max="4355" width="53.5703125" style="32" customWidth="1"/>
    <col min="4356" max="4356" width="20.42578125" style="32" customWidth="1"/>
    <col min="4357" max="4608" width="9.140625" style="32"/>
    <col min="4609" max="4609" width="14" style="32" customWidth="1"/>
    <col min="4610" max="4610" width="13.5703125" style="32" customWidth="1"/>
    <col min="4611" max="4611" width="53.5703125" style="32" customWidth="1"/>
    <col min="4612" max="4612" width="20.42578125" style="32" customWidth="1"/>
    <col min="4613" max="4864" width="9.140625" style="32"/>
    <col min="4865" max="4865" width="14" style="32" customWidth="1"/>
    <col min="4866" max="4866" width="13.5703125" style="32" customWidth="1"/>
    <col min="4867" max="4867" width="53.5703125" style="32" customWidth="1"/>
    <col min="4868" max="4868" width="20.42578125" style="32" customWidth="1"/>
    <col min="4869" max="5120" width="9.140625" style="32"/>
    <col min="5121" max="5121" width="14" style="32" customWidth="1"/>
    <col min="5122" max="5122" width="13.5703125" style="32" customWidth="1"/>
    <col min="5123" max="5123" width="53.5703125" style="32" customWidth="1"/>
    <col min="5124" max="5124" width="20.42578125" style="32" customWidth="1"/>
    <col min="5125" max="5376" width="9.140625" style="32"/>
    <col min="5377" max="5377" width="14" style="32" customWidth="1"/>
    <col min="5378" max="5378" width="13.5703125" style="32" customWidth="1"/>
    <col min="5379" max="5379" width="53.5703125" style="32" customWidth="1"/>
    <col min="5380" max="5380" width="20.42578125" style="32" customWidth="1"/>
    <col min="5381" max="5632" width="9.140625" style="32"/>
    <col min="5633" max="5633" width="14" style="32" customWidth="1"/>
    <col min="5634" max="5634" width="13.5703125" style="32" customWidth="1"/>
    <col min="5635" max="5635" width="53.5703125" style="32" customWidth="1"/>
    <col min="5636" max="5636" width="20.42578125" style="32" customWidth="1"/>
    <col min="5637" max="5888" width="9.140625" style="32"/>
    <col min="5889" max="5889" width="14" style="32" customWidth="1"/>
    <col min="5890" max="5890" width="13.5703125" style="32" customWidth="1"/>
    <col min="5891" max="5891" width="53.5703125" style="32" customWidth="1"/>
    <col min="5892" max="5892" width="20.42578125" style="32" customWidth="1"/>
    <col min="5893" max="6144" width="9.140625" style="32"/>
    <col min="6145" max="6145" width="14" style="32" customWidth="1"/>
    <col min="6146" max="6146" width="13.5703125" style="32" customWidth="1"/>
    <col min="6147" max="6147" width="53.5703125" style="32" customWidth="1"/>
    <col min="6148" max="6148" width="20.42578125" style="32" customWidth="1"/>
    <col min="6149" max="6400" width="9.140625" style="32"/>
    <col min="6401" max="6401" width="14" style="32" customWidth="1"/>
    <col min="6402" max="6402" width="13.5703125" style="32" customWidth="1"/>
    <col min="6403" max="6403" width="53.5703125" style="32" customWidth="1"/>
    <col min="6404" max="6404" width="20.42578125" style="32" customWidth="1"/>
    <col min="6405" max="6656" width="9.140625" style="32"/>
    <col min="6657" max="6657" width="14" style="32" customWidth="1"/>
    <col min="6658" max="6658" width="13.5703125" style="32" customWidth="1"/>
    <col min="6659" max="6659" width="53.5703125" style="32" customWidth="1"/>
    <col min="6660" max="6660" width="20.42578125" style="32" customWidth="1"/>
    <col min="6661" max="6912" width="9.140625" style="32"/>
    <col min="6913" max="6913" width="14" style="32" customWidth="1"/>
    <col min="6914" max="6914" width="13.5703125" style="32" customWidth="1"/>
    <col min="6915" max="6915" width="53.5703125" style="32" customWidth="1"/>
    <col min="6916" max="6916" width="20.42578125" style="32" customWidth="1"/>
    <col min="6917" max="7168" width="9.140625" style="32"/>
    <col min="7169" max="7169" width="14" style="32" customWidth="1"/>
    <col min="7170" max="7170" width="13.5703125" style="32" customWidth="1"/>
    <col min="7171" max="7171" width="53.5703125" style="32" customWidth="1"/>
    <col min="7172" max="7172" width="20.42578125" style="32" customWidth="1"/>
    <col min="7173" max="7424" width="9.140625" style="32"/>
    <col min="7425" max="7425" width="14" style="32" customWidth="1"/>
    <col min="7426" max="7426" width="13.5703125" style="32" customWidth="1"/>
    <col min="7427" max="7427" width="53.5703125" style="32" customWidth="1"/>
    <col min="7428" max="7428" width="20.42578125" style="32" customWidth="1"/>
    <col min="7429" max="7680" width="9.140625" style="32"/>
    <col min="7681" max="7681" width="14" style="32" customWidth="1"/>
    <col min="7682" max="7682" width="13.5703125" style="32" customWidth="1"/>
    <col min="7683" max="7683" width="53.5703125" style="32" customWidth="1"/>
    <col min="7684" max="7684" width="20.42578125" style="32" customWidth="1"/>
    <col min="7685" max="7936" width="9.140625" style="32"/>
    <col min="7937" max="7937" width="14" style="32" customWidth="1"/>
    <col min="7938" max="7938" width="13.5703125" style="32" customWidth="1"/>
    <col min="7939" max="7939" width="53.5703125" style="32" customWidth="1"/>
    <col min="7940" max="7940" width="20.42578125" style="32" customWidth="1"/>
    <col min="7941" max="8192" width="9.140625" style="32"/>
    <col min="8193" max="8193" width="14" style="32" customWidth="1"/>
    <col min="8194" max="8194" width="13.5703125" style="32" customWidth="1"/>
    <col min="8195" max="8195" width="53.5703125" style="32" customWidth="1"/>
    <col min="8196" max="8196" width="20.42578125" style="32" customWidth="1"/>
    <col min="8197" max="8448" width="9.140625" style="32"/>
    <col min="8449" max="8449" width="14" style="32" customWidth="1"/>
    <col min="8450" max="8450" width="13.5703125" style="32" customWidth="1"/>
    <col min="8451" max="8451" width="53.5703125" style="32" customWidth="1"/>
    <col min="8452" max="8452" width="20.42578125" style="32" customWidth="1"/>
    <col min="8453" max="8704" width="9.140625" style="32"/>
    <col min="8705" max="8705" width="14" style="32" customWidth="1"/>
    <col min="8706" max="8706" width="13.5703125" style="32" customWidth="1"/>
    <col min="8707" max="8707" width="53.5703125" style="32" customWidth="1"/>
    <col min="8708" max="8708" width="20.42578125" style="32" customWidth="1"/>
    <col min="8709" max="8960" width="9.140625" style="32"/>
    <col min="8961" max="8961" width="14" style="32" customWidth="1"/>
    <col min="8962" max="8962" width="13.5703125" style="32" customWidth="1"/>
    <col min="8963" max="8963" width="53.5703125" style="32" customWidth="1"/>
    <col min="8964" max="8964" width="20.42578125" style="32" customWidth="1"/>
    <col min="8965" max="9216" width="9.140625" style="32"/>
    <col min="9217" max="9217" width="14" style="32" customWidth="1"/>
    <col min="9218" max="9218" width="13.5703125" style="32" customWidth="1"/>
    <col min="9219" max="9219" width="53.5703125" style="32" customWidth="1"/>
    <col min="9220" max="9220" width="20.42578125" style="32" customWidth="1"/>
    <col min="9221" max="9472" width="9.140625" style="32"/>
    <col min="9473" max="9473" width="14" style="32" customWidth="1"/>
    <col min="9474" max="9474" width="13.5703125" style="32" customWidth="1"/>
    <col min="9475" max="9475" width="53.5703125" style="32" customWidth="1"/>
    <col min="9476" max="9476" width="20.42578125" style="32" customWidth="1"/>
    <col min="9477" max="9728" width="9.140625" style="32"/>
    <col min="9729" max="9729" width="14" style="32" customWidth="1"/>
    <col min="9730" max="9730" width="13.5703125" style="32" customWidth="1"/>
    <col min="9731" max="9731" width="53.5703125" style="32" customWidth="1"/>
    <col min="9732" max="9732" width="20.42578125" style="32" customWidth="1"/>
    <col min="9733" max="9984" width="9.140625" style="32"/>
    <col min="9985" max="9985" width="14" style="32" customWidth="1"/>
    <col min="9986" max="9986" width="13.5703125" style="32" customWidth="1"/>
    <col min="9987" max="9987" width="53.5703125" style="32" customWidth="1"/>
    <col min="9988" max="9988" width="20.42578125" style="32" customWidth="1"/>
    <col min="9989" max="10240" width="9.140625" style="32"/>
    <col min="10241" max="10241" width="14" style="32" customWidth="1"/>
    <col min="10242" max="10242" width="13.5703125" style="32" customWidth="1"/>
    <col min="10243" max="10243" width="53.5703125" style="32" customWidth="1"/>
    <col min="10244" max="10244" width="20.42578125" style="32" customWidth="1"/>
    <col min="10245" max="10496" width="9.140625" style="32"/>
    <col min="10497" max="10497" width="14" style="32" customWidth="1"/>
    <col min="10498" max="10498" width="13.5703125" style="32" customWidth="1"/>
    <col min="10499" max="10499" width="53.5703125" style="32" customWidth="1"/>
    <col min="10500" max="10500" width="20.42578125" style="32" customWidth="1"/>
    <col min="10501" max="10752" width="9.140625" style="32"/>
    <col min="10753" max="10753" width="14" style="32" customWidth="1"/>
    <col min="10754" max="10754" width="13.5703125" style="32" customWidth="1"/>
    <col min="10755" max="10755" width="53.5703125" style="32" customWidth="1"/>
    <col min="10756" max="10756" width="20.42578125" style="32" customWidth="1"/>
    <col min="10757" max="11008" width="9.140625" style="32"/>
    <col min="11009" max="11009" width="14" style="32" customWidth="1"/>
    <col min="11010" max="11010" width="13.5703125" style="32" customWidth="1"/>
    <col min="11011" max="11011" width="53.5703125" style="32" customWidth="1"/>
    <col min="11012" max="11012" width="20.42578125" style="32" customWidth="1"/>
    <col min="11013" max="11264" width="9.140625" style="32"/>
    <col min="11265" max="11265" width="14" style="32" customWidth="1"/>
    <col min="11266" max="11266" width="13.5703125" style="32" customWidth="1"/>
    <col min="11267" max="11267" width="53.5703125" style="32" customWidth="1"/>
    <col min="11268" max="11268" width="20.42578125" style="32" customWidth="1"/>
    <col min="11269" max="11520" width="9.140625" style="32"/>
    <col min="11521" max="11521" width="14" style="32" customWidth="1"/>
    <col min="11522" max="11522" width="13.5703125" style="32" customWidth="1"/>
    <col min="11523" max="11523" width="53.5703125" style="32" customWidth="1"/>
    <col min="11524" max="11524" width="20.42578125" style="32" customWidth="1"/>
    <col min="11525" max="11776" width="9.140625" style="32"/>
    <col min="11777" max="11777" width="14" style="32" customWidth="1"/>
    <col min="11778" max="11778" width="13.5703125" style="32" customWidth="1"/>
    <col min="11779" max="11779" width="53.5703125" style="32" customWidth="1"/>
    <col min="11780" max="11780" width="20.42578125" style="32" customWidth="1"/>
    <col min="11781" max="12032" width="9.140625" style="32"/>
    <col min="12033" max="12033" width="14" style="32" customWidth="1"/>
    <col min="12034" max="12034" width="13.5703125" style="32" customWidth="1"/>
    <col min="12035" max="12035" width="53.5703125" style="32" customWidth="1"/>
    <col min="12036" max="12036" width="20.42578125" style="32" customWidth="1"/>
    <col min="12037" max="12288" width="9.140625" style="32"/>
    <col min="12289" max="12289" width="14" style="32" customWidth="1"/>
    <col min="12290" max="12290" width="13.5703125" style="32" customWidth="1"/>
    <col min="12291" max="12291" width="53.5703125" style="32" customWidth="1"/>
    <col min="12292" max="12292" width="20.42578125" style="32" customWidth="1"/>
    <col min="12293" max="12544" width="9.140625" style="32"/>
    <col min="12545" max="12545" width="14" style="32" customWidth="1"/>
    <col min="12546" max="12546" width="13.5703125" style="32" customWidth="1"/>
    <col min="12547" max="12547" width="53.5703125" style="32" customWidth="1"/>
    <col min="12548" max="12548" width="20.42578125" style="32" customWidth="1"/>
    <col min="12549" max="12800" width="9.140625" style="32"/>
    <col min="12801" max="12801" width="14" style="32" customWidth="1"/>
    <col min="12802" max="12802" width="13.5703125" style="32" customWidth="1"/>
    <col min="12803" max="12803" width="53.5703125" style="32" customWidth="1"/>
    <col min="12804" max="12804" width="20.42578125" style="32" customWidth="1"/>
    <col min="12805" max="13056" width="9.140625" style="32"/>
    <col min="13057" max="13057" width="14" style="32" customWidth="1"/>
    <col min="13058" max="13058" width="13.5703125" style="32" customWidth="1"/>
    <col min="13059" max="13059" width="53.5703125" style="32" customWidth="1"/>
    <col min="13060" max="13060" width="20.42578125" style="32" customWidth="1"/>
    <col min="13061" max="13312" width="9.140625" style="32"/>
    <col min="13313" max="13313" width="14" style="32" customWidth="1"/>
    <col min="13314" max="13314" width="13.5703125" style="32" customWidth="1"/>
    <col min="13315" max="13315" width="53.5703125" style="32" customWidth="1"/>
    <col min="13316" max="13316" width="20.42578125" style="32" customWidth="1"/>
    <col min="13317" max="13568" width="9.140625" style="32"/>
    <col min="13569" max="13569" width="14" style="32" customWidth="1"/>
    <col min="13570" max="13570" width="13.5703125" style="32" customWidth="1"/>
    <col min="13571" max="13571" width="53.5703125" style="32" customWidth="1"/>
    <col min="13572" max="13572" width="20.42578125" style="32" customWidth="1"/>
    <col min="13573" max="13824" width="9.140625" style="32"/>
    <col min="13825" max="13825" width="14" style="32" customWidth="1"/>
    <col min="13826" max="13826" width="13.5703125" style="32" customWidth="1"/>
    <col min="13827" max="13827" width="53.5703125" style="32" customWidth="1"/>
    <col min="13828" max="13828" width="20.42578125" style="32" customWidth="1"/>
    <col min="13829" max="14080" width="9.140625" style="32"/>
    <col min="14081" max="14081" width="14" style="32" customWidth="1"/>
    <col min="14082" max="14082" width="13.5703125" style="32" customWidth="1"/>
    <col min="14083" max="14083" width="53.5703125" style="32" customWidth="1"/>
    <col min="14084" max="14084" width="20.42578125" style="32" customWidth="1"/>
    <col min="14085" max="14336" width="9.140625" style="32"/>
    <col min="14337" max="14337" width="14" style="32" customWidth="1"/>
    <col min="14338" max="14338" width="13.5703125" style="32" customWidth="1"/>
    <col min="14339" max="14339" width="53.5703125" style="32" customWidth="1"/>
    <col min="14340" max="14340" width="20.42578125" style="32" customWidth="1"/>
    <col min="14341" max="14592" width="9.140625" style="32"/>
    <col min="14593" max="14593" width="14" style="32" customWidth="1"/>
    <col min="14594" max="14594" width="13.5703125" style="32" customWidth="1"/>
    <col min="14595" max="14595" width="53.5703125" style="32" customWidth="1"/>
    <col min="14596" max="14596" width="20.42578125" style="32" customWidth="1"/>
    <col min="14597" max="14848" width="9.140625" style="32"/>
    <col min="14849" max="14849" width="14" style="32" customWidth="1"/>
    <col min="14850" max="14850" width="13.5703125" style="32" customWidth="1"/>
    <col min="14851" max="14851" width="53.5703125" style="32" customWidth="1"/>
    <col min="14852" max="14852" width="20.42578125" style="32" customWidth="1"/>
    <col min="14853" max="15104" width="9.140625" style="32"/>
    <col min="15105" max="15105" width="14" style="32" customWidth="1"/>
    <col min="15106" max="15106" width="13.5703125" style="32" customWidth="1"/>
    <col min="15107" max="15107" width="53.5703125" style="32" customWidth="1"/>
    <col min="15108" max="15108" width="20.42578125" style="32" customWidth="1"/>
    <col min="15109" max="15360" width="9.140625" style="32"/>
    <col min="15361" max="15361" width="14" style="32" customWidth="1"/>
    <col min="15362" max="15362" width="13.5703125" style="32" customWidth="1"/>
    <col min="15363" max="15363" width="53.5703125" style="32" customWidth="1"/>
    <col min="15364" max="15364" width="20.42578125" style="32" customWidth="1"/>
    <col min="15365" max="15616" width="9.140625" style="32"/>
    <col min="15617" max="15617" width="14" style="32" customWidth="1"/>
    <col min="15618" max="15618" width="13.5703125" style="32" customWidth="1"/>
    <col min="15619" max="15619" width="53.5703125" style="32" customWidth="1"/>
    <col min="15620" max="15620" width="20.42578125" style="32" customWidth="1"/>
    <col min="15621" max="15872" width="9.140625" style="32"/>
    <col min="15873" max="15873" width="14" style="32" customWidth="1"/>
    <col min="15874" max="15874" width="13.5703125" style="32" customWidth="1"/>
    <col min="15875" max="15875" width="53.5703125" style="32" customWidth="1"/>
    <col min="15876" max="15876" width="20.42578125" style="32" customWidth="1"/>
    <col min="15877" max="16128" width="9.140625" style="32"/>
    <col min="16129" max="16129" width="14" style="32" customWidth="1"/>
    <col min="16130" max="16130" width="13.5703125" style="32" customWidth="1"/>
    <col min="16131" max="16131" width="53.5703125" style="32" customWidth="1"/>
    <col min="16132" max="16132" width="20.42578125" style="32" customWidth="1"/>
    <col min="16133" max="16384" width="9.140625" style="32"/>
  </cols>
  <sheetData>
    <row r="1" spans="1:6" x14ac:dyDescent="0.2">
      <c r="C1" s="97" t="s">
        <v>258</v>
      </c>
      <c r="D1" s="98"/>
    </row>
    <row r="2" spans="1:6" s="33" customFormat="1" ht="63.75" customHeight="1" x14ac:dyDescent="0.2">
      <c r="C2" s="99" t="s">
        <v>727</v>
      </c>
      <c r="D2" s="99"/>
    </row>
    <row r="3" spans="1:6" s="33" customFormat="1" ht="55.5" customHeight="1" x14ac:dyDescent="0.2">
      <c r="A3" s="451" t="s">
        <v>709</v>
      </c>
      <c r="B3" s="452"/>
      <c r="C3" s="452"/>
      <c r="D3" s="452"/>
    </row>
    <row r="4" spans="1:6" ht="16.5" customHeight="1" x14ac:dyDescent="0.2">
      <c r="A4" s="453" t="s">
        <v>329</v>
      </c>
      <c r="B4" s="454"/>
      <c r="C4" s="454"/>
      <c r="D4" s="454"/>
    </row>
    <row r="5" spans="1:6" ht="44.25" customHeight="1" x14ac:dyDescent="0.2">
      <c r="A5" s="34" t="s">
        <v>214</v>
      </c>
      <c r="B5" s="34" t="s">
        <v>215</v>
      </c>
      <c r="C5" s="34" t="s">
        <v>216</v>
      </c>
      <c r="D5" s="34" t="s">
        <v>212</v>
      </c>
    </row>
    <row r="6" spans="1:6" ht="14.25" customHeight="1" x14ac:dyDescent="0.25">
      <c r="A6" s="35">
        <v>1</v>
      </c>
      <c r="B6" s="35">
        <v>2</v>
      </c>
      <c r="C6" s="35">
        <v>3</v>
      </c>
      <c r="D6" s="35">
        <v>4</v>
      </c>
    </row>
    <row r="7" spans="1:6" ht="16.5" customHeight="1" x14ac:dyDescent="0.25">
      <c r="A7" s="36">
        <v>1</v>
      </c>
      <c r="B7" s="36">
        <v>0</v>
      </c>
      <c r="C7" s="37" t="s">
        <v>217</v>
      </c>
      <c r="D7" s="326">
        <f>D8+D9+D12</f>
        <v>4252.0640000000003</v>
      </c>
    </row>
    <row r="8" spans="1:6" ht="32.25" customHeight="1" x14ac:dyDescent="0.25">
      <c r="A8" s="38">
        <v>1</v>
      </c>
      <c r="B8" s="38">
        <v>2</v>
      </c>
      <c r="C8" s="39" t="s">
        <v>222</v>
      </c>
      <c r="D8" s="285">
        <f>'анализ исполнения расходов'!H7</f>
        <v>905.15</v>
      </c>
    </row>
    <row r="9" spans="1:6" ht="34.5" customHeight="1" x14ac:dyDescent="0.25">
      <c r="A9" s="38">
        <v>1</v>
      </c>
      <c r="B9" s="38">
        <v>4</v>
      </c>
      <c r="C9" s="39" t="s">
        <v>223</v>
      </c>
      <c r="D9" s="285">
        <f>'анализ исполнения расходов'!H14</f>
        <v>2301.9440000000004</v>
      </c>
    </row>
    <row r="10" spans="1:6" ht="21" customHeight="1" x14ac:dyDescent="0.25">
      <c r="A10" s="38">
        <v>1</v>
      </c>
      <c r="B10" s="38">
        <v>7</v>
      </c>
      <c r="C10" s="39" t="s">
        <v>545</v>
      </c>
      <c r="D10" s="285">
        <f>'анализ исполнения расходов'!H34</f>
        <v>80</v>
      </c>
    </row>
    <row r="11" spans="1:6" ht="23.25" customHeight="1" x14ac:dyDescent="0.25">
      <c r="A11" s="38">
        <v>1</v>
      </c>
      <c r="B11" s="38">
        <v>11</v>
      </c>
      <c r="C11" s="37" t="s">
        <v>356</v>
      </c>
      <c r="D11" s="285">
        <f>'анализ испол расх прог и непрог'!H40</f>
        <v>0</v>
      </c>
    </row>
    <row r="12" spans="1:6" ht="19.5" customHeight="1" x14ac:dyDescent="0.25">
      <c r="A12" s="38">
        <v>1</v>
      </c>
      <c r="B12" s="38">
        <v>13</v>
      </c>
      <c r="C12" s="39" t="s">
        <v>218</v>
      </c>
      <c r="D12" s="326">
        <f>'информация по ведомственной'!L34</f>
        <v>1044.97</v>
      </c>
      <c r="F12" s="40"/>
    </row>
    <row r="13" spans="1:6" ht="19.5" customHeight="1" x14ac:dyDescent="0.25">
      <c r="A13" s="36">
        <v>2</v>
      </c>
      <c r="B13" s="36">
        <v>0</v>
      </c>
      <c r="C13" s="37" t="s">
        <v>360</v>
      </c>
      <c r="D13" s="326">
        <f>D14</f>
        <v>99.899999999999991</v>
      </c>
      <c r="F13" s="40"/>
    </row>
    <row r="14" spans="1:6" ht="19.5" customHeight="1" x14ac:dyDescent="0.25">
      <c r="A14" s="38">
        <v>2</v>
      </c>
      <c r="B14" s="38">
        <v>3</v>
      </c>
      <c r="C14" s="37" t="s">
        <v>337</v>
      </c>
      <c r="D14" s="285">
        <f>'анализ исполнения расходов'!H56</f>
        <v>99.899999999999991</v>
      </c>
      <c r="F14" s="40"/>
    </row>
    <row r="15" spans="1:6" ht="32.25" customHeight="1" x14ac:dyDescent="0.25">
      <c r="A15" s="38">
        <v>3</v>
      </c>
      <c r="B15" s="38"/>
      <c r="C15" s="150" t="s">
        <v>342</v>
      </c>
      <c r="D15" s="285">
        <f>D17+D16</f>
        <v>246.48</v>
      </c>
      <c r="F15" s="40"/>
    </row>
    <row r="16" spans="1:6" ht="32.25" customHeight="1" x14ac:dyDescent="0.25">
      <c r="A16" s="38">
        <v>3</v>
      </c>
      <c r="B16" s="38">
        <v>9</v>
      </c>
      <c r="C16" s="150" t="s">
        <v>660</v>
      </c>
      <c r="D16" s="285">
        <f>'анализ исполнения расходов'!H64</f>
        <v>0.5</v>
      </c>
      <c r="F16" s="40"/>
    </row>
    <row r="17" spans="1:7" ht="19.5" customHeight="1" x14ac:dyDescent="0.25">
      <c r="A17" s="38">
        <v>3</v>
      </c>
      <c r="B17" s="38">
        <v>10</v>
      </c>
      <c r="C17" s="37" t="s">
        <v>385</v>
      </c>
      <c r="D17" s="285">
        <f>'анализ исполнения расходов'!H68</f>
        <v>245.98</v>
      </c>
      <c r="F17" s="40"/>
    </row>
    <row r="18" spans="1:7" ht="19.5" customHeight="1" x14ac:dyDescent="0.25">
      <c r="A18" s="36">
        <v>4</v>
      </c>
      <c r="B18" s="36">
        <v>0</v>
      </c>
      <c r="C18" s="37" t="s">
        <v>394</v>
      </c>
      <c r="D18" s="326">
        <f>D19</f>
        <v>959.93</v>
      </c>
      <c r="F18" s="40"/>
    </row>
    <row r="19" spans="1:7" ht="19.5" customHeight="1" x14ac:dyDescent="0.25">
      <c r="A19" s="38">
        <v>4</v>
      </c>
      <c r="B19" s="38">
        <v>9</v>
      </c>
      <c r="C19" s="37" t="s">
        <v>345</v>
      </c>
      <c r="D19" s="285">
        <f>'анализ исполнения расходов'!H73</f>
        <v>959.93</v>
      </c>
      <c r="F19" s="40"/>
    </row>
    <row r="20" spans="1:7" ht="18.75" customHeight="1" x14ac:dyDescent="0.25">
      <c r="A20" s="36">
        <v>5</v>
      </c>
      <c r="B20" s="36">
        <v>0</v>
      </c>
      <c r="C20" s="37" t="s">
        <v>219</v>
      </c>
      <c r="D20" s="326">
        <f>D21+D22</f>
        <v>1545.83</v>
      </c>
    </row>
    <row r="21" spans="1:7" ht="18.75" customHeight="1" x14ac:dyDescent="0.25">
      <c r="A21" s="36">
        <v>5</v>
      </c>
      <c r="B21" s="36">
        <v>2</v>
      </c>
      <c r="C21" s="37" t="s">
        <v>349</v>
      </c>
      <c r="D21" s="326">
        <f>'анализ исполнения расходов'!H80</f>
        <v>747.01</v>
      </c>
    </row>
    <row r="22" spans="1:7" ht="18.75" customHeight="1" x14ac:dyDescent="0.25">
      <c r="A22" s="38">
        <v>5</v>
      </c>
      <c r="B22" s="38">
        <v>3</v>
      </c>
      <c r="C22" s="39" t="s">
        <v>220</v>
      </c>
      <c r="D22" s="285">
        <f>'анализ исполнения расходов'!H88</f>
        <v>798.81999999999994</v>
      </c>
    </row>
    <row r="23" spans="1:7" ht="18.75" customHeight="1" x14ac:dyDescent="0.25">
      <c r="A23" s="38">
        <v>11</v>
      </c>
      <c r="B23" s="38"/>
      <c r="C23" s="37" t="s">
        <v>363</v>
      </c>
      <c r="D23" s="285">
        <f>D24</f>
        <v>49</v>
      </c>
    </row>
    <row r="24" spans="1:7" ht="18.75" customHeight="1" x14ac:dyDescent="0.25">
      <c r="A24" s="38">
        <v>11</v>
      </c>
      <c r="B24" s="38">
        <v>1</v>
      </c>
      <c r="C24" s="37" t="s">
        <v>354</v>
      </c>
      <c r="D24" s="285">
        <f>'анализ исполнения расходов'!H115</f>
        <v>49</v>
      </c>
    </row>
    <row r="25" spans="1:7" ht="48" customHeight="1" x14ac:dyDescent="0.25">
      <c r="A25" s="36">
        <v>14</v>
      </c>
      <c r="B25" s="41"/>
      <c r="C25" s="37" t="s">
        <v>224</v>
      </c>
      <c r="D25" s="326">
        <f>+D26</f>
        <v>2553.1999999999998</v>
      </c>
    </row>
    <row r="26" spans="1:7" ht="29.25" customHeight="1" x14ac:dyDescent="0.25">
      <c r="A26" s="38">
        <v>14</v>
      </c>
      <c r="B26" s="38">
        <v>3</v>
      </c>
      <c r="C26" s="39" t="s">
        <v>225</v>
      </c>
      <c r="D26" s="285">
        <f>'анализ исполнения расходов'!H122</f>
        <v>2553.1999999999998</v>
      </c>
    </row>
    <row r="27" spans="1:7" ht="26.25" customHeight="1" x14ac:dyDescent="0.25">
      <c r="A27" s="42"/>
      <c r="B27" s="43"/>
      <c r="C27" s="44" t="s">
        <v>221</v>
      </c>
      <c r="D27" s="326">
        <f>D7+D10+D11+D13+D15+D18+D20+D23+D25</f>
        <v>9786.4039999999986</v>
      </c>
    </row>
    <row r="28" spans="1:7" ht="12.75" customHeight="1" x14ac:dyDescent="0.2">
      <c r="D28" s="45"/>
    </row>
    <row r="29" spans="1:7" ht="12.75" customHeight="1" x14ac:dyDescent="0.2">
      <c r="A29" s="46"/>
      <c r="B29" s="46"/>
      <c r="C29" s="46"/>
      <c r="D29" s="47"/>
    </row>
    <row r="30" spans="1:7" ht="12.75" customHeight="1" x14ac:dyDescent="0.25">
      <c r="A30" s="25" t="s">
        <v>643</v>
      </c>
      <c r="B30" s="25"/>
      <c r="C30" s="254"/>
      <c r="D30" s="26"/>
      <c r="E30"/>
      <c r="F30" s="28"/>
      <c r="G30" s="28"/>
    </row>
    <row r="31" spans="1:7" ht="15.75" x14ac:dyDescent="0.25">
      <c r="A31" s="25" t="s">
        <v>490</v>
      </c>
      <c r="B31" s="25"/>
      <c r="C31" s="25"/>
      <c r="D31" s="26" t="s">
        <v>649</v>
      </c>
      <c r="E31"/>
      <c r="F31" s="28"/>
    </row>
    <row r="32" spans="1:7" ht="15.75" x14ac:dyDescent="0.25">
      <c r="A32" s="25"/>
      <c r="B32" s="254"/>
      <c r="C32" s="25"/>
      <c r="D32" s="26"/>
      <c r="E32"/>
      <c r="F32" s="28"/>
      <c r="G32" s="28"/>
    </row>
    <row r="33" spans="1:6" ht="15.75" x14ac:dyDescent="0.25">
      <c r="A33" s="25" t="s">
        <v>491</v>
      </c>
      <c r="B33" s="25"/>
      <c r="C33" s="25"/>
      <c r="D33" s="26" t="s">
        <v>644</v>
      </c>
      <c r="E33"/>
      <c r="F33" s="28"/>
    </row>
    <row r="34" spans="1:6" x14ac:dyDescent="0.2">
      <c r="D34" s="48"/>
    </row>
    <row r="35" spans="1:6" x14ac:dyDescent="0.2">
      <c r="D35" s="48"/>
    </row>
    <row r="36" spans="1:6" x14ac:dyDescent="0.2">
      <c r="D36" s="48"/>
    </row>
    <row r="37" spans="1:6" x14ac:dyDescent="0.2">
      <c r="D37" s="48"/>
    </row>
    <row r="38" spans="1:6" x14ac:dyDescent="0.2">
      <c r="D38" s="48"/>
    </row>
    <row r="39" spans="1:6" x14ac:dyDescent="0.2">
      <c r="D39" s="48"/>
    </row>
    <row r="40" spans="1:6" x14ac:dyDescent="0.2">
      <c r="D40" s="48"/>
    </row>
    <row r="41" spans="1:6" x14ac:dyDescent="0.2">
      <c r="D41" s="48"/>
    </row>
    <row r="42" spans="1:6" x14ac:dyDescent="0.2">
      <c r="D42" s="48"/>
    </row>
    <row r="43" spans="1:6" x14ac:dyDescent="0.2">
      <c r="D43" s="48"/>
    </row>
    <row r="44" spans="1:6" x14ac:dyDescent="0.2">
      <c r="D44" s="48"/>
    </row>
    <row r="45" spans="1:6" x14ac:dyDescent="0.2">
      <c r="D45" s="48"/>
    </row>
    <row r="46" spans="1:6" x14ac:dyDescent="0.2">
      <c r="D46" s="48"/>
    </row>
    <row r="47" spans="1:6" x14ac:dyDescent="0.2">
      <c r="D47" s="48"/>
    </row>
    <row r="48" spans="1:6" x14ac:dyDescent="0.2">
      <c r="D48" s="48"/>
    </row>
    <row r="49" spans="4:4" x14ac:dyDescent="0.2">
      <c r="D49" s="48"/>
    </row>
    <row r="50" spans="4:4" x14ac:dyDescent="0.2">
      <c r="D50" s="48"/>
    </row>
    <row r="51" spans="4:4" x14ac:dyDescent="0.2">
      <c r="D51" s="48"/>
    </row>
    <row r="52" spans="4:4" x14ac:dyDescent="0.2">
      <c r="D52" s="48"/>
    </row>
    <row r="53" spans="4:4" x14ac:dyDescent="0.2">
      <c r="D53" s="48"/>
    </row>
    <row r="54" spans="4:4" x14ac:dyDescent="0.2">
      <c r="D54" s="48"/>
    </row>
    <row r="55" spans="4:4" x14ac:dyDescent="0.2">
      <c r="D55" s="48"/>
    </row>
    <row r="56" spans="4:4" x14ac:dyDescent="0.2">
      <c r="D56" s="48"/>
    </row>
    <row r="57" spans="4:4" x14ac:dyDescent="0.2">
      <c r="D57" s="48"/>
    </row>
    <row r="58" spans="4:4" x14ac:dyDescent="0.2">
      <c r="D58" s="48"/>
    </row>
    <row r="59" spans="4:4" x14ac:dyDescent="0.2">
      <c r="D59" s="48"/>
    </row>
    <row r="60" spans="4:4" x14ac:dyDescent="0.2">
      <c r="D60" s="48"/>
    </row>
    <row r="61" spans="4:4" x14ac:dyDescent="0.2">
      <c r="D61" s="48"/>
    </row>
    <row r="62" spans="4:4" x14ac:dyDescent="0.2">
      <c r="D62" s="48"/>
    </row>
    <row r="63" spans="4:4" x14ac:dyDescent="0.2">
      <c r="D63" s="48"/>
    </row>
    <row r="64" spans="4:4" x14ac:dyDescent="0.2">
      <c r="D64" s="48"/>
    </row>
    <row r="65" spans="4:4" x14ac:dyDescent="0.2">
      <c r="D65" s="48"/>
    </row>
    <row r="66" spans="4:4" x14ac:dyDescent="0.2">
      <c r="D66" s="48"/>
    </row>
    <row r="67" spans="4:4" x14ac:dyDescent="0.2">
      <c r="D67" s="48"/>
    </row>
    <row r="68" spans="4:4" x14ac:dyDescent="0.2">
      <c r="D68" s="48"/>
    </row>
    <row r="69" spans="4:4" x14ac:dyDescent="0.2">
      <c r="D69" s="48"/>
    </row>
    <row r="70" spans="4:4" x14ac:dyDescent="0.2">
      <c r="D70" s="48"/>
    </row>
    <row r="71" spans="4:4" x14ac:dyDescent="0.2">
      <c r="D71" s="48"/>
    </row>
    <row r="72" spans="4:4" x14ac:dyDescent="0.2">
      <c r="D72" s="48"/>
    </row>
    <row r="73" spans="4:4" x14ac:dyDescent="0.2">
      <c r="D73" s="48"/>
    </row>
    <row r="74" spans="4:4" x14ac:dyDescent="0.2">
      <c r="D74" s="48"/>
    </row>
    <row r="75" spans="4:4" x14ac:dyDescent="0.2">
      <c r="D75" s="48"/>
    </row>
    <row r="76" spans="4:4" x14ac:dyDescent="0.2">
      <c r="D76" s="48"/>
    </row>
    <row r="77" spans="4:4" x14ac:dyDescent="0.2">
      <c r="D77" s="48"/>
    </row>
    <row r="78" spans="4:4" x14ac:dyDescent="0.2">
      <c r="D78" s="48"/>
    </row>
    <row r="79" spans="4:4" x14ac:dyDescent="0.2">
      <c r="D79" s="48"/>
    </row>
    <row r="80" spans="4:4" x14ac:dyDescent="0.2">
      <c r="D80" s="48"/>
    </row>
    <row r="81" spans="4:4" x14ac:dyDescent="0.2">
      <c r="D81" s="48"/>
    </row>
    <row r="82" spans="4:4" x14ac:dyDescent="0.2">
      <c r="D82" s="48"/>
    </row>
    <row r="83" spans="4:4" x14ac:dyDescent="0.2">
      <c r="D83" s="48"/>
    </row>
    <row r="84" spans="4:4" x14ac:dyDescent="0.2">
      <c r="D84" s="48"/>
    </row>
    <row r="85" spans="4:4" x14ac:dyDescent="0.2">
      <c r="D85" s="48"/>
    </row>
    <row r="86" spans="4:4" x14ac:dyDescent="0.2">
      <c r="D86" s="48"/>
    </row>
    <row r="87" spans="4:4" x14ac:dyDescent="0.2">
      <c r="D87" s="48"/>
    </row>
  </sheetData>
  <mergeCells count="2">
    <mergeCell ref="A3:D3"/>
    <mergeCell ref="A4:D4"/>
  </mergeCells>
  <pageMargins left="0.78740157480314965" right="0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F39" sqref="F39"/>
    </sheetView>
  </sheetViews>
  <sheetFormatPr defaultRowHeight="12.75" x14ac:dyDescent="0.2"/>
  <cols>
    <col min="1" max="1" width="6.7109375" customWidth="1"/>
    <col min="2" max="2" width="15.5703125" customWidth="1"/>
    <col min="3" max="3" width="54.28515625" customWidth="1"/>
    <col min="4" max="4" width="14.85546875" customWidth="1"/>
    <col min="5" max="5" width="15.28515625" customWidth="1"/>
    <col min="6" max="6" width="13.42578125" customWidth="1"/>
  </cols>
  <sheetData>
    <row r="1" spans="1:6" ht="55.5" customHeight="1" x14ac:dyDescent="0.25">
      <c r="A1" s="459" t="s">
        <v>710</v>
      </c>
      <c r="B1" s="459"/>
      <c r="C1" s="459"/>
      <c r="D1" s="459"/>
      <c r="E1" s="459"/>
      <c r="F1" s="459"/>
    </row>
    <row r="2" spans="1:6" ht="15.75" x14ac:dyDescent="0.25">
      <c r="A2" s="160"/>
      <c r="B2" s="160"/>
      <c r="C2" s="160"/>
      <c r="D2" s="160"/>
      <c r="F2" s="161" t="s">
        <v>329</v>
      </c>
    </row>
    <row r="3" spans="1:6" ht="15.75" customHeight="1" x14ac:dyDescent="0.2">
      <c r="A3" s="460" t="s">
        <v>551</v>
      </c>
      <c r="B3" s="461"/>
      <c r="C3" s="391" t="s">
        <v>89</v>
      </c>
      <c r="D3" s="385" t="s">
        <v>364</v>
      </c>
      <c r="E3" s="387" t="s">
        <v>365</v>
      </c>
      <c r="F3" s="388" t="s">
        <v>366</v>
      </c>
    </row>
    <row r="4" spans="1:6" ht="69" customHeight="1" x14ac:dyDescent="0.2">
      <c r="A4" s="462"/>
      <c r="B4" s="463"/>
      <c r="C4" s="391"/>
      <c r="D4" s="386"/>
      <c r="E4" s="387"/>
      <c r="F4" s="389"/>
    </row>
    <row r="5" spans="1:6" x14ac:dyDescent="0.2">
      <c r="A5" s="464" t="s">
        <v>6</v>
      </c>
      <c r="B5" s="465"/>
      <c r="C5" s="162" t="s">
        <v>7</v>
      </c>
      <c r="D5" s="162" t="s">
        <v>8</v>
      </c>
      <c r="E5" s="162" t="s">
        <v>9</v>
      </c>
      <c r="F5" s="163">
        <v>5</v>
      </c>
    </row>
    <row r="6" spans="1:6" ht="15.75" x14ac:dyDescent="0.2">
      <c r="A6" s="455" t="s">
        <v>552</v>
      </c>
      <c r="B6" s="456"/>
      <c r="C6" s="164" t="s">
        <v>232</v>
      </c>
      <c r="D6" s="327">
        <f>'анализ исполнения расходов'!G7</f>
        <v>905.15700000000004</v>
      </c>
      <c r="E6" s="327">
        <f>'4'!D8</f>
        <v>905.15</v>
      </c>
      <c r="F6" s="362">
        <f t="shared" ref="F6:F60" si="0">E6*100/D6</f>
        <v>99.999226653497672</v>
      </c>
    </row>
    <row r="7" spans="1:6" ht="30" x14ac:dyDescent="0.2">
      <c r="A7" s="457" t="s">
        <v>553</v>
      </c>
      <c r="B7" s="458"/>
      <c r="C7" s="255" t="s">
        <v>524</v>
      </c>
      <c r="D7" s="328">
        <f>'анализ исполнения расходов'!G12</f>
        <v>694.01700000000005</v>
      </c>
      <c r="E7" s="328">
        <f>'анализ исполнения расходов'!H12</f>
        <v>694.01</v>
      </c>
      <c r="F7" s="362">
        <f t="shared" si="0"/>
        <v>99.998991379173702</v>
      </c>
    </row>
    <row r="8" spans="1:6" ht="45" x14ac:dyDescent="0.2">
      <c r="A8" s="457" t="s">
        <v>554</v>
      </c>
      <c r="B8" s="458"/>
      <c r="C8" s="255" t="s">
        <v>527</v>
      </c>
      <c r="D8" s="328">
        <f>'анализ исполнения расходов'!G13</f>
        <v>211.14</v>
      </c>
      <c r="E8" s="328">
        <f>'анализ исполнения расходов'!H13</f>
        <v>211.14</v>
      </c>
      <c r="F8" s="362">
        <f t="shared" si="0"/>
        <v>100</v>
      </c>
    </row>
    <row r="9" spans="1:6" ht="15.75" x14ac:dyDescent="0.2">
      <c r="A9" s="455" t="s">
        <v>679</v>
      </c>
      <c r="B9" s="456"/>
      <c r="C9" s="353" t="s">
        <v>356</v>
      </c>
      <c r="D9" s="327">
        <f>D10</f>
        <v>16.100000000000001</v>
      </c>
      <c r="E9" s="327">
        <f>E10</f>
        <v>16.100000000000001</v>
      </c>
      <c r="F9" s="362">
        <f t="shared" si="0"/>
        <v>100</v>
      </c>
    </row>
    <row r="10" spans="1:6" ht="30" x14ac:dyDescent="0.2">
      <c r="A10" s="457" t="s">
        <v>559</v>
      </c>
      <c r="B10" s="458"/>
      <c r="C10" s="150" t="s">
        <v>239</v>
      </c>
      <c r="D10" s="328">
        <f>'анализ испол расх прог и непрог'!G17</f>
        <v>16.100000000000001</v>
      </c>
      <c r="E10" s="328">
        <f>'анализ испол расх прог и непрог'!H17</f>
        <v>16.100000000000001</v>
      </c>
      <c r="F10" s="362">
        <f t="shared" si="0"/>
        <v>100</v>
      </c>
    </row>
    <row r="11" spans="1:6" ht="15.75" x14ac:dyDescent="0.2">
      <c r="A11" s="455" t="s">
        <v>555</v>
      </c>
      <c r="B11" s="456"/>
      <c r="C11" s="164" t="s">
        <v>236</v>
      </c>
      <c r="D11" s="327">
        <f>D12+D13+D14+D15+D16+D17+D18+D19</f>
        <v>2296.9399999999996</v>
      </c>
      <c r="E11" s="327">
        <f>E12+E13+E14+E15+E16+E17+E18+E19</f>
        <v>2285.8440000000001</v>
      </c>
      <c r="F11" s="362">
        <f t="shared" si="0"/>
        <v>99.516922514301655</v>
      </c>
    </row>
    <row r="12" spans="1:6" ht="30" x14ac:dyDescent="0.2">
      <c r="A12" s="457" t="s">
        <v>556</v>
      </c>
      <c r="B12" s="458"/>
      <c r="C12" s="255" t="s">
        <v>524</v>
      </c>
      <c r="D12" s="328">
        <f>'анализ исполнения расходов'!G21</f>
        <v>1038.1099999999999</v>
      </c>
      <c r="E12" s="328">
        <f>'анализ исполнения расходов'!H21</f>
        <v>1038.114</v>
      </c>
      <c r="F12" s="362">
        <f t="shared" si="0"/>
        <v>100.00038531562167</v>
      </c>
    </row>
    <row r="13" spans="1:6" ht="30" x14ac:dyDescent="0.2">
      <c r="A13" s="457" t="s">
        <v>557</v>
      </c>
      <c r="B13" s="458"/>
      <c r="C13" s="150" t="s">
        <v>237</v>
      </c>
      <c r="D13" s="328">
        <f>'анализ исполнения расходов'!G22</f>
        <v>43.4</v>
      </c>
      <c r="E13" s="328">
        <f>'анализ исполнения расходов'!H22</f>
        <v>43.4</v>
      </c>
      <c r="F13" s="362">
        <f t="shared" si="0"/>
        <v>100</v>
      </c>
    </row>
    <row r="14" spans="1:6" ht="45" x14ac:dyDescent="0.2">
      <c r="A14" s="457" t="s">
        <v>558</v>
      </c>
      <c r="B14" s="458"/>
      <c r="C14" s="255" t="s">
        <v>527</v>
      </c>
      <c r="D14" s="328">
        <f>'анализ исполнения расходов'!G23</f>
        <v>315.05</v>
      </c>
      <c r="E14" s="328">
        <f>'анализ исполнения расходов'!H23</f>
        <v>313.20999999999998</v>
      </c>
      <c r="F14" s="362">
        <f t="shared" si="0"/>
        <v>99.415965719727012</v>
      </c>
    </row>
    <row r="15" spans="1:6" ht="30" x14ac:dyDescent="0.2">
      <c r="A15" s="457" t="s">
        <v>559</v>
      </c>
      <c r="B15" s="458"/>
      <c r="C15" s="150" t="s">
        <v>239</v>
      </c>
      <c r="D15" s="328">
        <f>'анализ исполнения расходов'!G26</f>
        <v>835.85</v>
      </c>
      <c r="E15" s="328">
        <f>'анализ исполнения расходов'!H26</f>
        <v>831.07</v>
      </c>
      <c r="F15" s="362">
        <f t="shared" si="0"/>
        <v>99.428127056289995</v>
      </c>
    </row>
    <row r="16" spans="1:6" ht="15.75" x14ac:dyDescent="0.2">
      <c r="A16" s="457" t="s">
        <v>561</v>
      </c>
      <c r="B16" s="458"/>
      <c r="C16" s="68" t="s">
        <v>477</v>
      </c>
      <c r="D16" s="328">
        <f>'анализ исполнения расходов'!G29</f>
        <v>10</v>
      </c>
      <c r="E16" s="328">
        <f>'анализ исполнения расходов'!H29</f>
        <v>8</v>
      </c>
      <c r="F16" s="362">
        <f t="shared" si="0"/>
        <v>80</v>
      </c>
    </row>
    <row r="17" spans="1:6" ht="30" x14ac:dyDescent="0.2">
      <c r="A17" s="457" t="s">
        <v>560</v>
      </c>
      <c r="B17" s="458"/>
      <c r="C17" s="150" t="s">
        <v>241</v>
      </c>
      <c r="D17" s="328">
        <f>'анализ исполнения расходов'!G31</f>
        <v>29.16</v>
      </c>
      <c r="E17" s="328">
        <f>'анализ исполнения расходов'!H31</f>
        <v>29.16</v>
      </c>
      <c r="F17" s="362">
        <f t="shared" si="0"/>
        <v>100</v>
      </c>
    </row>
    <row r="18" spans="1:6" ht="15.75" x14ac:dyDescent="0.2">
      <c r="A18" s="457" t="s">
        <v>562</v>
      </c>
      <c r="B18" s="458"/>
      <c r="C18" s="68" t="s">
        <v>541</v>
      </c>
      <c r="D18" s="328">
        <f>'анализ исполнения расходов'!G32</f>
        <v>13.37</v>
      </c>
      <c r="E18" s="328">
        <f>'анализ исполнения расходов'!H32</f>
        <v>13.37</v>
      </c>
      <c r="F18" s="362">
        <f t="shared" si="0"/>
        <v>100</v>
      </c>
    </row>
    <row r="19" spans="1:6" ht="15.75" x14ac:dyDescent="0.2">
      <c r="A19" s="457" t="s">
        <v>563</v>
      </c>
      <c r="B19" s="458"/>
      <c r="C19" s="68" t="s">
        <v>548</v>
      </c>
      <c r="D19" s="328">
        <f>'анализ исполнения расходов'!G33</f>
        <v>12</v>
      </c>
      <c r="E19" s="328">
        <f>'анализ исполнения расходов'!H33</f>
        <v>9.52</v>
      </c>
      <c r="F19" s="362">
        <f t="shared" si="0"/>
        <v>79.333333333333329</v>
      </c>
    </row>
    <row r="20" spans="1:6" ht="15.75" x14ac:dyDescent="0.2">
      <c r="A20" s="455" t="s">
        <v>564</v>
      </c>
      <c r="B20" s="456"/>
      <c r="C20" s="67" t="s">
        <v>565</v>
      </c>
      <c r="D20" s="327">
        <f>D21</f>
        <v>80</v>
      </c>
      <c r="E20" s="327">
        <f>E21</f>
        <v>80</v>
      </c>
      <c r="F20" s="362">
        <f t="shared" si="0"/>
        <v>100</v>
      </c>
    </row>
    <row r="21" spans="1:6" ht="30" x14ac:dyDescent="0.2">
      <c r="A21" s="457" t="s">
        <v>566</v>
      </c>
      <c r="B21" s="458"/>
      <c r="C21" s="150" t="s">
        <v>239</v>
      </c>
      <c r="D21" s="328">
        <f>'анализ исполнения расходов'!G38</f>
        <v>80</v>
      </c>
      <c r="E21" s="328">
        <f>'анализ исполнения расходов'!H38</f>
        <v>80</v>
      </c>
      <c r="F21" s="362">
        <f t="shared" si="0"/>
        <v>100</v>
      </c>
    </row>
    <row r="22" spans="1:6" ht="15.75" x14ac:dyDescent="0.2">
      <c r="A22" s="455" t="s">
        <v>567</v>
      </c>
      <c r="B22" s="456"/>
      <c r="C22" s="67" t="s">
        <v>568</v>
      </c>
      <c r="D22" s="327">
        <f>D23</f>
        <v>1.9</v>
      </c>
      <c r="E22" s="327">
        <f>E23</f>
        <v>0</v>
      </c>
      <c r="F22" s="362">
        <f t="shared" si="0"/>
        <v>0</v>
      </c>
    </row>
    <row r="23" spans="1:6" ht="15.75" x14ac:dyDescent="0.2">
      <c r="A23" s="457" t="s">
        <v>569</v>
      </c>
      <c r="B23" s="458"/>
      <c r="C23" s="165" t="s">
        <v>357</v>
      </c>
      <c r="D23" s="328">
        <f>'анализ исполнения расходов'!G42</f>
        <v>1.9</v>
      </c>
      <c r="E23" s="328">
        <f>'анализ исполнения расходов'!H42</f>
        <v>0</v>
      </c>
      <c r="F23" s="362">
        <f t="shared" si="0"/>
        <v>0</v>
      </c>
    </row>
    <row r="24" spans="1:6" ht="28.5" x14ac:dyDescent="0.2">
      <c r="A24" s="455" t="s">
        <v>570</v>
      </c>
      <c r="B24" s="456"/>
      <c r="C24" s="155" t="s">
        <v>571</v>
      </c>
      <c r="D24" s="327">
        <f>D25+D26+D27</f>
        <v>1017.1199999999999</v>
      </c>
      <c r="E24" s="327">
        <f>E25+E26+E27</f>
        <v>1015.8399999999999</v>
      </c>
      <c r="F24" s="362">
        <f t="shared" si="0"/>
        <v>99.874154475381459</v>
      </c>
    </row>
    <row r="25" spans="1:6" ht="15.75" x14ac:dyDescent="0.2">
      <c r="A25" s="457" t="s">
        <v>572</v>
      </c>
      <c r="B25" s="458"/>
      <c r="C25" s="68" t="s">
        <v>531</v>
      </c>
      <c r="D25" s="328">
        <f>'анализ исполнения расходов'!G48</f>
        <v>778.18</v>
      </c>
      <c r="E25" s="328">
        <f>'анализ исполнения расходов'!H48</f>
        <v>778.18</v>
      </c>
      <c r="F25" s="362">
        <f t="shared" si="0"/>
        <v>100</v>
      </c>
    </row>
    <row r="26" spans="1:6" ht="30" x14ac:dyDescent="0.2">
      <c r="A26" s="457" t="s">
        <v>634</v>
      </c>
      <c r="B26" s="458"/>
      <c r="C26" s="150" t="s">
        <v>237</v>
      </c>
      <c r="D26" s="328">
        <f>'анализ испол расх прог и непрог'!G50</f>
        <v>4</v>
      </c>
      <c r="E26" s="328">
        <f>'анализ испол расх прог и непрог'!H50</f>
        <v>4</v>
      </c>
      <c r="F26" s="362">
        <f t="shared" si="0"/>
        <v>100</v>
      </c>
    </row>
    <row r="27" spans="1:6" ht="45" x14ac:dyDescent="0.2">
      <c r="A27" s="457" t="s">
        <v>573</v>
      </c>
      <c r="B27" s="458"/>
      <c r="C27" s="255" t="s">
        <v>532</v>
      </c>
      <c r="D27" s="328">
        <f>'анализ исполнения расходов'!G50</f>
        <v>234.94</v>
      </c>
      <c r="E27" s="328">
        <f>'анализ исполнения расходов'!H50</f>
        <v>233.66</v>
      </c>
      <c r="F27" s="362">
        <f t="shared" si="0"/>
        <v>99.455180045969186</v>
      </c>
    </row>
    <row r="28" spans="1:6" ht="28.5" x14ac:dyDescent="0.2">
      <c r="A28" s="455" t="s">
        <v>574</v>
      </c>
      <c r="B28" s="456"/>
      <c r="C28" s="155" t="s">
        <v>358</v>
      </c>
      <c r="D28" s="327">
        <f>D29</f>
        <v>29.131</v>
      </c>
      <c r="E28" s="327">
        <f>E29</f>
        <v>29.13</v>
      </c>
      <c r="F28" s="362">
        <f t="shared" si="0"/>
        <v>99.996567230785075</v>
      </c>
    </row>
    <row r="29" spans="1:6" ht="30" x14ac:dyDescent="0.2">
      <c r="A29" s="457" t="s">
        <v>575</v>
      </c>
      <c r="B29" s="458"/>
      <c r="C29" s="150" t="s">
        <v>239</v>
      </c>
      <c r="D29" s="328">
        <f>'анализ исполнения расходов'!G54</f>
        <v>29.131</v>
      </c>
      <c r="E29" s="328">
        <f>'анализ исполнения расходов'!H54</f>
        <v>29.13</v>
      </c>
      <c r="F29" s="362">
        <f t="shared" si="0"/>
        <v>99.996567230785075</v>
      </c>
    </row>
    <row r="30" spans="1:6" ht="15.75" x14ac:dyDescent="0.2">
      <c r="A30" s="455" t="s">
        <v>576</v>
      </c>
      <c r="B30" s="456"/>
      <c r="C30" s="166" t="s">
        <v>335</v>
      </c>
      <c r="D30" s="327">
        <f>D31+D32+D33</f>
        <v>99.896000000000001</v>
      </c>
      <c r="E30" s="327">
        <f>E31+E32+E33</f>
        <v>99.899999999999991</v>
      </c>
      <c r="F30" s="362">
        <f t="shared" si="0"/>
        <v>100.00400416433091</v>
      </c>
    </row>
    <row r="31" spans="1:6" ht="30" x14ac:dyDescent="0.2">
      <c r="A31" s="457" t="s">
        <v>577</v>
      </c>
      <c r="B31" s="458"/>
      <c r="C31" s="255" t="s">
        <v>524</v>
      </c>
      <c r="D31" s="328">
        <f>'анализ исполнения расходов'!G60</f>
        <v>71.94</v>
      </c>
      <c r="E31" s="328">
        <f>'анализ исполнения расходов'!H60</f>
        <v>70</v>
      </c>
      <c r="F31" s="362">
        <f t="shared" si="0"/>
        <v>97.303308312482628</v>
      </c>
    </row>
    <row r="32" spans="1:6" ht="45" x14ac:dyDescent="0.2">
      <c r="A32" s="457" t="s">
        <v>578</v>
      </c>
      <c r="B32" s="458"/>
      <c r="C32" s="255" t="s">
        <v>527</v>
      </c>
      <c r="D32" s="328">
        <f>'анализ исполнения расходов'!G61</f>
        <v>21.725999999999999</v>
      </c>
      <c r="E32" s="328">
        <f>'анализ исполнения расходов'!H61</f>
        <v>21.1</v>
      </c>
      <c r="F32" s="362">
        <f t="shared" si="0"/>
        <v>97.118659670440948</v>
      </c>
    </row>
    <row r="33" spans="1:6" ht="30" x14ac:dyDescent="0.2">
      <c r="A33" s="457" t="s">
        <v>579</v>
      </c>
      <c r="B33" s="458"/>
      <c r="C33" s="150" t="s">
        <v>239</v>
      </c>
      <c r="D33" s="328">
        <f>'анализ исполнения расходов'!G62</f>
        <v>6.23</v>
      </c>
      <c r="E33" s="328">
        <f>'анализ исполнения расходов'!H62</f>
        <v>8.8000000000000007</v>
      </c>
      <c r="F33" s="362">
        <f t="shared" si="0"/>
        <v>141.25200642054577</v>
      </c>
    </row>
    <row r="34" spans="1:6" ht="28.5" x14ac:dyDescent="0.2">
      <c r="A34" s="455" t="s">
        <v>662</v>
      </c>
      <c r="B34" s="456"/>
      <c r="C34" s="155" t="s">
        <v>663</v>
      </c>
      <c r="D34" s="327">
        <f>D35</f>
        <v>0.5</v>
      </c>
      <c r="E34" s="327">
        <f>E35</f>
        <v>0.5</v>
      </c>
      <c r="F34" s="362">
        <f t="shared" si="0"/>
        <v>100</v>
      </c>
    </row>
    <row r="35" spans="1:6" ht="30" x14ac:dyDescent="0.2">
      <c r="A35" s="457" t="s">
        <v>661</v>
      </c>
      <c r="B35" s="458"/>
      <c r="C35" s="150" t="s">
        <v>239</v>
      </c>
      <c r="D35" s="328">
        <f>'анализ исполнения расходов'!G67</f>
        <v>0.5</v>
      </c>
      <c r="E35" s="328">
        <f>'анализ исполнения расходов'!H67</f>
        <v>0.5</v>
      </c>
      <c r="F35" s="362">
        <f t="shared" si="0"/>
        <v>100</v>
      </c>
    </row>
    <row r="36" spans="1:6" ht="31.5" x14ac:dyDescent="0.2">
      <c r="A36" s="457" t="s">
        <v>580</v>
      </c>
      <c r="B36" s="458"/>
      <c r="C36" s="166" t="s">
        <v>361</v>
      </c>
      <c r="D36" s="327">
        <f>D37</f>
        <v>260</v>
      </c>
      <c r="E36" s="327">
        <f>E37</f>
        <v>245.98</v>
      </c>
      <c r="F36" s="362">
        <f t="shared" si="0"/>
        <v>94.607692307692304</v>
      </c>
    </row>
    <row r="37" spans="1:6" ht="30" x14ac:dyDescent="0.2">
      <c r="A37" s="457" t="s">
        <v>581</v>
      </c>
      <c r="B37" s="458"/>
      <c r="C37" s="150" t="s">
        <v>239</v>
      </c>
      <c r="D37" s="328">
        <f>'анализ исполнения расходов'!G71</f>
        <v>260</v>
      </c>
      <c r="E37" s="328">
        <f>'анализ исполнения расходов'!H71</f>
        <v>245.98</v>
      </c>
      <c r="F37" s="362">
        <f t="shared" si="0"/>
        <v>94.607692307692304</v>
      </c>
    </row>
    <row r="38" spans="1:6" ht="15.75" x14ac:dyDescent="0.2">
      <c r="A38" s="455" t="s">
        <v>582</v>
      </c>
      <c r="B38" s="456"/>
      <c r="C38" s="262" t="s">
        <v>583</v>
      </c>
      <c r="D38" s="327">
        <f>D39</f>
        <v>989.88</v>
      </c>
      <c r="E38" s="327">
        <f>E39</f>
        <v>959.93</v>
      </c>
      <c r="F38" s="362">
        <f t="shared" si="0"/>
        <v>96.974380733018151</v>
      </c>
    </row>
    <row r="39" spans="1:6" ht="30" x14ac:dyDescent="0.2">
      <c r="A39" s="457" t="s">
        <v>584</v>
      </c>
      <c r="B39" s="458"/>
      <c r="C39" s="150" t="s">
        <v>239</v>
      </c>
      <c r="D39" s="328">
        <f>'анализ исполнения расходов'!G78</f>
        <v>989.88</v>
      </c>
      <c r="E39" s="328">
        <f>'анализ исполнения расходов'!H78</f>
        <v>959.93</v>
      </c>
      <c r="F39" s="362">
        <f t="shared" si="0"/>
        <v>96.974380733018151</v>
      </c>
    </row>
    <row r="40" spans="1:6" ht="28.5" x14ac:dyDescent="0.2">
      <c r="A40" s="455" t="s">
        <v>585</v>
      </c>
      <c r="B40" s="456"/>
      <c r="C40" s="203" t="s">
        <v>550</v>
      </c>
      <c r="D40" s="327">
        <f>D41</f>
        <v>0</v>
      </c>
      <c r="E40" s="327">
        <f>E41</f>
        <v>0</v>
      </c>
      <c r="F40" s="362"/>
    </row>
    <row r="41" spans="1:6" ht="30" x14ac:dyDescent="0.2">
      <c r="A41" s="457" t="s">
        <v>586</v>
      </c>
      <c r="B41" s="458"/>
      <c r="C41" s="150" t="s">
        <v>239</v>
      </c>
      <c r="D41" s="328">
        <f>'анализ исполнения расходов'!G83</f>
        <v>0</v>
      </c>
      <c r="E41" s="328">
        <f>'анализ исполнения расходов'!H83</f>
        <v>0</v>
      </c>
      <c r="F41" s="362"/>
    </row>
    <row r="42" spans="1:6" ht="15.75" x14ac:dyDescent="0.2">
      <c r="A42" s="455" t="s">
        <v>680</v>
      </c>
      <c r="B42" s="456"/>
      <c r="C42" s="67" t="s">
        <v>678</v>
      </c>
      <c r="D42" s="327">
        <f>D43</f>
        <v>747</v>
      </c>
      <c r="E42" s="327">
        <f>E43</f>
        <v>747.01</v>
      </c>
      <c r="F42" s="362">
        <f t="shared" si="0"/>
        <v>100.00133868808568</v>
      </c>
    </row>
    <row r="43" spans="1:6" ht="30" x14ac:dyDescent="0.2">
      <c r="A43" s="457" t="s">
        <v>681</v>
      </c>
      <c r="B43" s="458"/>
      <c r="C43" s="150" t="s">
        <v>239</v>
      </c>
      <c r="D43" s="328">
        <f>'анализ исполнения расходов'!G87</f>
        <v>747</v>
      </c>
      <c r="E43" s="328">
        <f>'анализ исполнения расходов'!H87</f>
        <v>747.01</v>
      </c>
      <c r="F43" s="362">
        <f t="shared" si="0"/>
        <v>100.00133868808568</v>
      </c>
    </row>
    <row r="44" spans="1:6" ht="30" x14ac:dyDescent="0.2">
      <c r="A44" s="455" t="s">
        <v>591</v>
      </c>
      <c r="B44" s="456"/>
      <c r="C44" s="68" t="s">
        <v>655</v>
      </c>
      <c r="D44" s="327">
        <f>D45</f>
        <v>191.66</v>
      </c>
      <c r="E44" s="327">
        <f>E45</f>
        <v>25.4</v>
      </c>
      <c r="F44" s="362">
        <f t="shared" si="0"/>
        <v>13.252634874256497</v>
      </c>
    </row>
    <row r="45" spans="1:6" ht="30" x14ac:dyDescent="0.2">
      <c r="A45" s="457" t="s">
        <v>592</v>
      </c>
      <c r="B45" s="458"/>
      <c r="C45" s="150" t="s">
        <v>239</v>
      </c>
      <c r="D45" s="328">
        <f>'анализ исполнения расходов'!G98</f>
        <v>191.66</v>
      </c>
      <c r="E45" s="328">
        <f>'анализ исполнения расходов'!H101</f>
        <v>25.4</v>
      </c>
      <c r="F45" s="362">
        <f t="shared" si="0"/>
        <v>13.252634874256497</v>
      </c>
    </row>
    <row r="46" spans="1:6" ht="45" x14ac:dyDescent="0.2">
      <c r="A46" s="455" t="s">
        <v>593</v>
      </c>
      <c r="B46" s="456"/>
      <c r="C46" s="68" t="s">
        <v>677</v>
      </c>
      <c r="D46" s="327">
        <f>D47</f>
        <v>5</v>
      </c>
      <c r="E46" s="327">
        <f>E47</f>
        <v>1.43</v>
      </c>
      <c r="F46" s="362">
        <f t="shared" si="0"/>
        <v>28.6</v>
      </c>
    </row>
    <row r="47" spans="1:6" ht="30" x14ac:dyDescent="0.2">
      <c r="A47" s="457" t="s">
        <v>594</v>
      </c>
      <c r="B47" s="458"/>
      <c r="C47" s="150" t="s">
        <v>239</v>
      </c>
      <c r="D47" s="328">
        <f>'анализ исполнения расходов'!G103</f>
        <v>5</v>
      </c>
      <c r="E47" s="328">
        <f>'анализ исполнения расходов'!H103</f>
        <v>1.43</v>
      </c>
      <c r="F47" s="362">
        <f t="shared" si="0"/>
        <v>28.6</v>
      </c>
    </row>
    <row r="48" spans="1:6" ht="30" x14ac:dyDescent="0.2">
      <c r="A48" s="455" t="s">
        <v>664</v>
      </c>
      <c r="B48" s="456"/>
      <c r="C48" s="68" t="s">
        <v>657</v>
      </c>
      <c r="D48" s="327">
        <f>D49</f>
        <v>372</v>
      </c>
      <c r="E48" s="327">
        <f>E49</f>
        <v>371.99</v>
      </c>
      <c r="F48" s="362">
        <f t="shared" si="0"/>
        <v>99.997311827956992</v>
      </c>
    </row>
    <row r="49" spans="1:6" ht="30" x14ac:dyDescent="0.2">
      <c r="A49" s="457" t="s">
        <v>665</v>
      </c>
      <c r="B49" s="458"/>
      <c r="C49" s="150" t="s">
        <v>239</v>
      </c>
      <c r="D49" s="328">
        <f>'анализ исполнения расходов'!G106</f>
        <v>372</v>
      </c>
      <c r="E49" s="328">
        <f>'анализ исполнения расходов'!H106</f>
        <v>371.99</v>
      </c>
      <c r="F49" s="362">
        <f t="shared" si="0"/>
        <v>99.997311827956992</v>
      </c>
    </row>
    <row r="50" spans="1:6" ht="45" x14ac:dyDescent="0.2">
      <c r="A50" s="455" t="s">
        <v>666</v>
      </c>
      <c r="B50" s="456"/>
      <c r="C50" s="68" t="s">
        <v>658</v>
      </c>
      <c r="D50" s="327">
        <f>D51</f>
        <v>80</v>
      </c>
      <c r="E50" s="327">
        <f>E51</f>
        <v>80</v>
      </c>
      <c r="F50" s="362">
        <f t="shared" si="0"/>
        <v>100</v>
      </c>
    </row>
    <row r="51" spans="1:6" ht="30" x14ac:dyDescent="0.2">
      <c r="A51" s="457" t="s">
        <v>667</v>
      </c>
      <c r="B51" s="458"/>
      <c r="C51" s="150" t="s">
        <v>239</v>
      </c>
      <c r="D51" s="328">
        <f>'анализ исполнения расходов'!G110</f>
        <v>80</v>
      </c>
      <c r="E51" s="328">
        <f>'анализ исполнения расходов'!H110</f>
        <v>80</v>
      </c>
      <c r="F51" s="362">
        <f t="shared" si="0"/>
        <v>100</v>
      </c>
    </row>
    <row r="52" spans="1:6" ht="15.75" x14ac:dyDescent="0.2">
      <c r="A52" s="455" t="s">
        <v>587</v>
      </c>
      <c r="B52" s="456"/>
      <c r="C52" s="150" t="s">
        <v>252</v>
      </c>
      <c r="D52" s="327">
        <f>D53</f>
        <v>310</v>
      </c>
      <c r="E52" s="327">
        <f>E53</f>
        <v>310</v>
      </c>
      <c r="F52" s="362">
        <f t="shared" si="0"/>
        <v>100</v>
      </c>
    </row>
    <row r="53" spans="1:6" ht="30" x14ac:dyDescent="0.2">
      <c r="A53" s="457" t="s">
        <v>590</v>
      </c>
      <c r="B53" s="458"/>
      <c r="C53" s="150" t="s">
        <v>239</v>
      </c>
      <c r="D53" s="328">
        <f>'анализ исполнения расходов'!G90</f>
        <v>310</v>
      </c>
      <c r="E53" s="328">
        <f>'анализ исполнения расходов'!H89</f>
        <v>310</v>
      </c>
      <c r="F53" s="362">
        <f t="shared" si="0"/>
        <v>100</v>
      </c>
    </row>
    <row r="54" spans="1:6" ht="15.75" x14ac:dyDescent="0.2">
      <c r="A54" s="455" t="s">
        <v>588</v>
      </c>
      <c r="B54" s="456"/>
      <c r="C54" s="150" t="s">
        <v>589</v>
      </c>
      <c r="D54" s="327">
        <f>D55</f>
        <v>10</v>
      </c>
      <c r="E54" s="327">
        <f>E55</f>
        <v>10</v>
      </c>
      <c r="F54" s="362">
        <f t="shared" si="0"/>
        <v>100</v>
      </c>
    </row>
    <row r="55" spans="1:6" ht="30" x14ac:dyDescent="0.2">
      <c r="A55" s="457" t="s">
        <v>590</v>
      </c>
      <c r="B55" s="458"/>
      <c r="C55" s="150" t="s">
        <v>239</v>
      </c>
      <c r="D55" s="328">
        <f>'анализ исполнения расходов'!G93</f>
        <v>10</v>
      </c>
      <c r="E55" s="328">
        <f>'анализ исполнения расходов'!H93</f>
        <v>10</v>
      </c>
      <c r="F55" s="362">
        <f t="shared" si="0"/>
        <v>100</v>
      </c>
    </row>
    <row r="56" spans="1:6" ht="28.5" x14ac:dyDescent="0.2">
      <c r="A56" s="455" t="s">
        <v>595</v>
      </c>
      <c r="B56" s="456"/>
      <c r="C56" s="155" t="s">
        <v>659</v>
      </c>
      <c r="D56" s="327">
        <f>D57</f>
        <v>49</v>
      </c>
      <c r="E56" s="327">
        <f>E57</f>
        <v>49</v>
      </c>
      <c r="F56" s="362">
        <f t="shared" si="0"/>
        <v>100</v>
      </c>
    </row>
    <row r="57" spans="1:6" ht="30" x14ac:dyDescent="0.2">
      <c r="A57" s="457" t="s">
        <v>596</v>
      </c>
      <c r="B57" s="458"/>
      <c r="C57" s="150" t="s">
        <v>239</v>
      </c>
      <c r="D57" s="328">
        <f>'анализ исполнения расходов'!G120</f>
        <v>49</v>
      </c>
      <c r="E57" s="328">
        <f>'анализ исполнения расходов'!H120</f>
        <v>49</v>
      </c>
      <c r="F57" s="362">
        <f t="shared" si="0"/>
        <v>100</v>
      </c>
    </row>
    <row r="58" spans="1:6" ht="47.25" x14ac:dyDescent="0.2">
      <c r="A58" s="455" t="s">
        <v>597</v>
      </c>
      <c r="B58" s="456"/>
      <c r="C58" s="164" t="s">
        <v>224</v>
      </c>
      <c r="D58" s="327">
        <f>D59</f>
        <v>2553.1999999999998</v>
      </c>
      <c r="E58" s="327">
        <f>E59</f>
        <v>2553.1999999999998</v>
      </c>
      <c r="F58" s="362">
        <f t="shared" si="0"/>
        <v>100</v>
      </c>
    </row>
    <row r="59" spans="1:6" ht="31.5" x14ac:dyDescent="0.2">
      <c r="A59" s="457" t="s">
        <v>598</v>
      </c>
      <c r="B59" s="458"/>
      <c r="C59" s="165" t="s">
        <v>225</v>
      </c>
      <c r="D59" s="328">
        <f>'анализ исполнения расходов'!G125</f>
        <v>2553.1999999999998</v>
      </c>
      <c r="E59" s="328">
        <f>'анализ исполнения расходов'!H125</f>
        <v>2553.1999999999998</v>
      </c>
      <c r="F59" s="362">
        <f t="shared" si="0"/>
        <v>100</v>
      </c>
    </row>
    <row r="60" spans="1:6" ht="15.75" x14ac:dyDescent="0.25">
      <c r="A60" s="105"/>
      <c r="B60" s="105"/>
      <c r="C60" s="103" t="s">
        <v>221</v>
      </c>
      <c r="D60" s="329">
        <f>D6+D11+D20+D22+D24+D28+D30+D36+D38+D40+D44+D46+D48+D52+D56+D58+D50+D54+D34+D42+D9</f>
        <v>10014.484</v>
      </c>
      <c r="E60" s="329">
        <f>E6+E11+E20+E22+E24+E28+E30+E36+E38+E40+E44+E46+E48+E52+E56+E58+E50+E54+E34+E9+E42</f>
        <v>9786.4039999999986</v>
      </c>
      <c r="F60" s="362">
        <f t="shared" si="0"/>
        <v>97.722498732835348</v>
      </c>
    </row>
  </sheetData>
  <mergeCells count="61">
    <mergeCell ref="A57:B57"/>
    <mergeCell ref="A58:B58"/>
    <mergeCell ref="A59:B59"/>
    <mergeCell ref="A5:B5"/>
    <mergeCell ref="A48:B48"/>
    <mergeCell ref="A49:B49"/>
    <mergeCell ref="A52:B52"/>
    <mergeCell ref="A55:B55"/>
    <mergeCell ref="A56:B56"/>
    <mergeCell ref="A44:B44"/>
    <mergeCell ref="A45:B45"/>
    <mergeCell ref="A46:B46"/>
    <mergeCell ref="A47:B47"/>
    <mergeCell ref="A38:B38"/>
    <mergeCell ref="A39:B39"/>
    <mergeCell ref="A29:B29"/>
    <mergeCell ref="A31:B31"/>
    <mergeCell ref="A32:B32"/>
    <mergeCell ref="A33:B33"/>
    <mergeCell ref="A36:B36"/>
    <mergeCell ref="A37:B37"/>
    <mergeCell ref="A34:B34"/>
    <mergeCell ref="A35:B35"/>
    <mergeCell ref="A6:B6"/>
    <mergeCell ref="A7:B7"/>
    <mergeCell ref="A8:B8"/>
    <mergeCell ref="A15:B15"/>
    <mergeCell ref="A53:B53"/>
    <mergeCell ref="A27:B27"/>
    <mergeCell ref="A28:B28"/>
    <mergeCell ref="A12:B12"/>
    <mergeCell ref="A13:B13"/>
    <mergeCell ref="A11:B11"/>
    <mergeCell ref="A26:B26"/>
    <mergeCell ref="A25:B25"/>
    <mergeCell ref="A16:B16"/>
    <mergeCell ref="A17:B17"/>
    <mergeCell ref="A18:B18"/>
    <mergeCell ref="A14:B14"/>
    <mergeCell ref="A1:F1"/>
    <mergeCell ref="A3:B4"/>
    <mergeCell ref="C3:C4"/>
    <mergeCell ref="D3:D4"/>
    <mergeCell ref="E3:E4"/>
    <mergeCell ref="F3:F4"/>
    <mergeCell ref="A9:B9"/>
    <mergeCell ref="A10:B10"/>
    <mergeCell ref="A43:B43"/>
    <mergeCell ref="A42:B42"/>
    <mergeCell ref="A54:B54"/>
    <mergeCell ref="A50:B50"/>
    <mergeCell ref="A51:B51"/>
    <mergeCell ref="A19:B19"/>
    <mergeCell ref="A20:B20"/>
    <mergeCell ref="A21:B21"/>
    <mergeCell ref="A24:B24"/>
    <mergeCell ref="A22:B22"/>
    <mergeCell ref="A23:B23"/>
    <mergeCell ref="A30:B30"/>
    <mergeCell ref="A40:B40"/>
    <mergeCell ref="A41:B41"/>
  </mergeCells>
  <pageMargins left="1.4960629921259843" right="0.70866141732283472" top="0.55118110236220474" bottom="0.74803149606299213" header="0.31496062992125984" footer="0.31496062992125984"/>
  <pageSetup paperSize="9" scale="4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C6" workbookViewId="0">
      <selection activeCell="M27" sqref="M27"/>
    </sheetView>
  </sheetViews>
  <sheetFormatPr defaultRowHeight="15" x14ac:dyDescent="0.25"/>
  <cols>
    <col min="1" max="2" width="6.7109375" style="193" customWidth="1"/>
    <col min="3" max="3" width="54.28515625" style="193" customWidth="1"/>
    <col min="4" max="5" width="13.85546875" style="193" customWidth="1"/>
    <col min="6" max="6" width="9.140625" style="193" customWidth="1"/>
    <col min="7" max="7" width="15" style="193" customWidth="1"/>
    <col min="8" max="8" width="14.85546875" style="193" customWidth="1"/>
    <col min="9" max="9" width="15.28515625" style="193" customWidth="1"/>
    <col min="10" max="11" width="13.140625" style="193" customWidth="1"/>
    <col min="12" max="16384" width="9.140625" style="193"/>
  </cols>
  <sheetData>
    <row r="1" spans="1:11" ht="15.75" x14ac:dyDescent="0.25">
      <c r="A1" s="160"/>
      <c r="B1" s="160"/>
      <c r="C1" s="106"/>
      <c r="D1" s="106"/>
      <c r="E1" s="106"/>
      <c r="F1" s="106"/>
      <c r="G1" s="390"/>
      <c r="H1" s="390"/>
      <c r="I1" s="390"/>
      <c r="J1" s="390"/>
      <c r="K1" s="390"/>
    </row>
    <row r="2" spans="1:11" ht="26.25" customHeight="1" x14ac:dyDescent="0.25">
      <c r="A2" s="191"/>
      <c r="B2" s="191"/>
      <c r="C2" s="192"/>
      <c r="D2" s="192"/>
      <c r="E2" s="192"/>
      <c r="F2" s="192"/>
      <c r="G2" s="392"/>
      <c r="H2" s="392"/>
      <c r="I2" s="392"/>
      <c r="J2" s="392"/>
      <c r="K2" s="392"/>
    </row>
    <row r="3" spans="1:11" ht="15.75" x14ac:dyDescent="0.25">
      <c r="A3" s="191"/>
      <c r="B3" s="191"/>
      <c r="C3" s="190"/>
      <c r="D3" s="190"/>
      <c r="E3" s="190"/>
      <c r="F3" s="190"/>
      <c r="G3" s="190"/>
      <c r="H3" s="190"/>
      <c r="I3" s="190"/>
      <c r="J3" s="189"/>
      <c r="K3" s="189"/>
    </row>
    <row r="4" spans="1:11" ht="30" customHeight="1" x14ac:dyDescent="0.25">
      <c r="A4" s="393" t="s">
        <v>711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1" ht="15.75" x14ac:dyDescent="0.25">
      <c r="A5" s="160"/>
      <c r="B5" s="160"/>
      <c r="C5" s="160"/>
      <c r="D5" s="160"/>
      <c r="E5" s="160"/>
      <c r="F5" s="160"/>
      <c r="G5" s="160"/>
      <c r="H5" s="160"/>
      <c r="I5" s="161" t="s">
        <v>329</v>
      </c>
      <c r="J5" s="169"/>
      <c r="K5" s="169"/>
    </row>
    <row r="6" spans="1:11" ht="15.75" customHeight="1" x14ac:dyDescent="0.25">
      <c r="A6" s="460" t="s">
        <v>359</v>
      </c>
      <c r="B6" s="461"/>
      <c r="C6" s="391" t="s">
        <v>89</v>
      </c>
      <c r="D6" s="385" t="s">
        <v>645</v>
      </c>
      <c r="E6" s="385" t="s">
        <v>707</v>
      </c>
      <c r="F6" s="385" t="s">
        <v>332</v>
      </c>
      <c r="G6" s="391" t="s">
        <v>646</v>
      </c>
      <c r="H6" s="391"/>
      <c r="I6" s="387" t="s">
        <v>708</v>
      </c>
      <c r="J6" s="388" t="s">
        <v>381</v>
      </c>
      <c r="K6" s="388" t="s">
        <v>380</v>
      </c>
    </row>
    <row r="7" spans="1:11" ht="72" customHeight="1" x14ac:dyDescent="0.25">
      <c r="A7" s="462"/>
      <c r="B7" s="463"/>
      <c r="C7" s="391"/>
      <c r="D7" s="386"/>
      <c r="E7" s="386"/>
      <c r="F7" s="386"/>
      <c r="G7" s="168" t="s">
        <v>379</v>
      </c>
      <c r="H7" s="168" t="s">
        <v>378</v>
      </c>
      <c r="I7" s="387"/>
      <c r="J7" s="389"/>
      <c r="K7" s="389"/>
    </row>
    <row r="8" spans="1:11" x14ac:dyDescent="0.25">
      <c r="A8" s="162" t="s">
        <v>6</v>
      </c>
      <c r="B8" s="162" t="s">
        <v>7</v>
      </c>
      <c r="C8" s="162" t="s">
        <v>8</v>
      </c>
      <c r="D8" s="162" t="s">
        <v>9</v>
      </c>
      <c r="E8" s="162" t="s">
        <v>10</v>
      </c>
      <c r="F8" s="162" t="s">
        <v>11</v>
      </c>
      <c r="G8" s="162" t="s">
        <v>12</v>
      </c>
      <c r="H8" s="162" t="s">
        <v>13</v>
      </c>
      <c r="I8" s="162" t="s">
        <v>14</v>
      </c>
      <c r="J8" s="163">
        <v>10</v>
      </c>
      <c r="K8" s="163">
        <v>11</v>
      </c>
    </row>
    <row r="9" spans="1:11" ht="15.75" x14ac:dyDescent="0.25">
      <c r="A9" s="210">
        <v>1</v>
      </c>
      <c r="B9" s="210">
        <v>0</v>
      </c>
      <c r="C9" s="208" t="s">
        <v>217</v>
      </c>
      <c r="D9" s="330">
        <f>D10+D11+D12+D13+D14</f>
        <v>3912</v>
      </c>
      <c r="E9" s="330">
        <f>E10+E11+E12+E13+E14</f>
        <v>3761.4</v>
      </c>
      <c r="F9" s="331">
        <f t="shared" ref="F9:F19" si="0">E9*100/D9</f>
        <v>96.150306748466264</v>
      </c>
      <c r="G9" s="330">
        <f>G10+G11+G12+G13+G14</f>
        <v>3344.83</v>
      </c>
      <c r="H9" s="330">
        <f t="shared" ref="H9:I9" si="1">H10+H11+H12+H13+H14</f>
        <v>4346.348</v>
      </c>
      <c r="I9" s="330">
        <f t="shared" si="1"/>
        <v>4332.0640000000003</v>
      </c>
      <c r="J9" s="331">
        <f>I9*100/G9</f>
        <v>129.51522199932435</v>
      </c>
      <c r="K9" s="331">
        <f t="shared" ref="K9:K29" si="2">I9*100/H9</f>
        <v>99.671356274279006</v>
      </c>
    </row>
    <row r="10" spans="1:11" ht="15.75" customHeight="1" x14ac:dyDescent="0.25">
      <c r="A10" s="207">
        <v>1</v>
      </c>
      <c r="B10" s="207">
        <v>2</v>
      </c>
      <c r="C10" s="206" t="s">
        <v>222</v>
      </c>
      <c r="D10" s="332">
        <f>'информация по ведомственной'!G10</f>
        <v>869.7</v>
      </c>
      <c r="E10" s="332">
        <f>'информация по ведомственной'!H10</f>
        <v>869.6</v>
      </c>
      <c r="F10" s="332">
        <f t="shared" si="0"/>
        <v>99.98850178222375</v>
      </c>
      <c r="G10" s="332">
        <f>'информация по ведомственной'!J10</f>
        <v>903.61</v>
      </c>
      <c r="H10" s="332">
        <f>'информация по ведомственной'!K10</f>
        <v>905.15700000000004</v>
      </c>
      <c r="I10" s="332">
        <f>'информация по ведомственной'!L10</f>
        <v>905.15</v>
      </c>
      <c r="J10" s="331">
        <f t="shared" ref="J10:J29" si="3">I10*100/G10</f>
        <v>100.17042750744237</v>
      </c>
      <c r="K10" s="331">
        <f t="shared" si="2"/>
        <v>99.999226653497672</v>
      </c>
    </row>
    <row r="11" spans="1:11" ht="15.75" customHeight="1" x14ac:dyDescent="0.25">
      <c r="A11" s="207">
        <v>1</v>
      </c>
      <c r="B11" s="207">
        <v>4</v>
      </c>
      <c r="C11" s="206" t="s">
        <v>223</v>
      </c>
      <c r="D11" s="332">
        <f>'информация по ведомственной'!G15</f>
        <v>2190</v>
      </c>
      <c r="E11" s="332">
        <f>'информация по ведомственной'!H15</f>
        <v>2139.2000000000003</v>
      </c>
      <c r="F11" s="332">
        <f t="shared" si="0"/>
        <v>97.680365296803672</v>
      </c>
      <c r="G11" s="333">
        <f>'информация по ведомственной'!J15</f>
        <v>1391.62</v>
      </c>
      <c r="H11" s="333">
        <f>'информация по ведомственной'!K15</f>
        <v>2313.0399999999995</v>
      </c>
      <c r="I11" s="333">
        <f>'информация по ведомственной'!L15</f>
        <v>2301.944</v>
      </c>
      <c r="J11" s="331">
        <f t="shared" si="3"/>
        <v>165.41469654072233</v>
      </c>
      <c r="K11" s="331">
        <f t="shared" si="2"/>
        <v>99.520284992909779</v>
      </c>
    </row>
    <row r="12" spans="1:11" ht="15.75" customHeight="1" x14ac:dyDescent="0.25">
      <c r="A12" s="207">
        <v>1</v>
      </c>
      <c r="B12" s="207">
        <v>7</v>
      </c>
      <c r="C12" s="206" t="s">
        <v>545</v>
      </c>
      <c r="D12" s="332">
        <f>'информация по ведомственной'!G28</f>
        <v>0</v>
      </c>
      <c r="E12" s="332">
        <f>'информация по ведомственной'!H28</f>
        <v>0</v>
      </c>
      <c r="F12" s="332">
        <v>0</v>
      </c>
      <c r="G12" s="333">
        <f>'информация по ведомственной'!J28</f>
        <v>80</v>
      </c>
      <c r="H12" s="333">
        <f>'информация по ведомственной'!K28</f>
        <v>80</v>
      </c>
      <c r="I12" s="333">
        <f>'информация по ведомственной'!L28</f>
        <v>80</v>
      </c>
      <c r="J12" s="331">
        <f t="shared" si="3"/>
        <v>100</v>
      </c>
      <c r="K12" s="331">
        <f t="shared" si="2"/>
        <v>100</v>
      </c>
    </row>
    <row r="13" spans="1:11" ht="15.75" customHeight="1" x14ac:dyDescent="0.25">
      <c r="A13" s="207">
        <v>1</v>
      </c>
      <c r="B13" s="207">
        <v>11</v>
      </c>
      <c r="C13" s="206" t="s">
        <v>356</v>
      </c>
      <c r="D13" s="332">
        <f>'информация по ведомственной'!G31</f>
        <v>5</v>
      </c>
      <c r="E13" s="332">
        <f>'информация по ведомственной'!H31</f>
        <v>0</v>
      </c>
      <c r="F13" s="332">
        <v>0</v>
      </c>
      <c r="G13" s="333">
        <f>'информация по ведомственной'!J31</f>
        <v>18</v>
      </c>
      <c r="H13" s="333">
        <v>1.9</v>
      </c>
      <c r="I13" s="333">
        <f>'информация по ведомственной'!L31</f>
        <v>0</v>
      </c>
      <c r="J13" s="331">
        <f t="shared" si="3"/>
        <v>0</v>
      </c>
      <c r="K13" s="331">
        <f t="shared" si="2"/>
        <v>0</v>
      </c>
    </row>
    <row r="14" spans="1:11" ht="15.75" x14ac:dyDescent="0.25">
      <c r="A14" s="207">
        <v>1</v>
      </c>
      <c r="B14" s="207">
        <v>13</v>
      </c>
      <c r="C14" s="206" t="s">
        <v>218</v>
      </c>
      <c r="D14" s="332">
        <f>'информация по ведомственной'!G34</f>
        <v>847.30000000000007</v>
      </c>
      <c r="E14" s="332">
        <f>'информация по ведомственной'!H34</f>
        <v>752.6</v>
      </c>
      <c r="F14" s="332">
        <f t="shared" si="0"/>
        <v>88.823321137731611</v>
      </c>
      <c r="G14" s="332">
        <f>'информация по ведомственной'!J34</f>
        <v>951.6</v>
      </c>
      <c r="H14" s="332">
        <f>'информация по ведомственной'!K34</f>
        <v>1046.251</v>
      </c>
      <c r="I14" s="333">
        <f>'информация по ведомственной'!L34</f>
        <v>1044.97</v>
      </c>
      <c r="J14" s="331">
        <f t="shared" si="3"/>
        <v>109.8118957545187</v>
      </c>
      <c r="K14" s="331">
        <f t="shared" si="2"/>
        <v>99.877562841039108</v>
      </c>
    </row>
    <row r="15" spans="1:11" ht="15.75" x14ac:dyDescent="0.25">
      <c r="A15" s="210">
        <v>2</v>
      </c>
      <c r="B15" s="210">
        <v>0</v>
      </c>
      <c r="C15" s="208" t="s">
        <v>360</v>
      </c>
      <c r="D15" s="331">
        <f>D16</f>
        <v>80.2</v>
      </c>
      <c r="E15" s="331">
        <f>E16</f>
        <v>80.2</v>
      </c>
      <c r="F15" s="331">
        <f t="shared" si="0"/>
        <v>100</v>
      </c>
      <c r="G15" s="331">
        <f>G16</f>
        <v>80.3</v>
      </c>
      <c r="H15" s="331">
        <f>H16</f>
        <v>99.896000000000001</v>
      </c>
      <c r="I15" s="331">
        <f>I16</f>
        <v>99.899999999999991</v>
      </c>
      <c r="J15" s="331">
        <f t="shared" si="3"/>
        <v>124.40846824408469</v>
      </c>
      <c r="K15" s="331">
        <f t="shared" si="2"/>
        <v>100.00400416433091</v>
      </c>
    </row>
    <row r="16" spans="1:11" ht="15.75" x14ac:dyDescent="0.25">
      <c r="A16" s="207">
        <v>2</v>
      </c>
      <c r="B16" s="207">
        <v>3</v>
      </c>
      <c r="C16" s="211" t="s">
        <v>335</v>
      </c>
      <c r="D16" s="332">
        <f>'информация по ведомственной'!G45</f>
        <v>80.2</v>
      </c>
      <c r="E16" s="332">
        <f>'информация по ведомственной'!H45</f>
        <v>80.2</v>
      </c>
      <c r="F16" s="332">
        <f t="shared" si="0"/>
        <v>100</v>
      </c>
      <c r="G16" s="332">
        <f>'информация по ведомственной'!J43</f>
        <v>80.3</v>
      </c>
      <c r="H16" s="332">
        <f>'информация по ведомственной'!K42</f>
        <v>99.896000000000001</v>
      </c>
      <c r="I16" s="333">
        <f>'информация по ведомственной'!L42</f>
        <v>99.899999999999991</v>
      </c>
      <c r="J16" s="331">
        <f t="shared" si="3"/>
        <v>124.40846824408469</v>
      </c>
      <c r="K16" s="331">
        <f t="shared" si="2"/>
        <v>100.00400416433091</v>
      </c>
    </row>
    <row r="17" spans="1:11" ht="31.5" x14ac:dyDescent="0.25">
      <c r="A17" s="210">
        <v>3</v>
      </c>
      <c r="B17" s="210"/>
      <c r="C17" s="212" t="s">
        <v>361</v>
      </c>
      <c r="D17" s="331">
        <f>D18+D19</f>
        <v>50.5</v>
      </c>
      <c r="E17" s="331">
        <f>E18+E19</f>
        <v>50</v>
      </c>
      <c r="F17" s="332">
        <f t="shared" si="0"/>
        <v>99.009900990099013</v>
      </c>
      <c r="G17" s="331">
        <f>G18+G19</f>
        <v>70.5</v>
      </c>
      <c r="H17" s="331">
        <f>H18+H19</f>
        <v>260.5</v>
      </c>
      <c r="I17" s="331">
        <f>I18+I19</f>
        <v>246.48</v>
      </c>
      <c r="J17" s="331">
        <f t="shared" si="3"/>
        <v>349.61702127659572</v>
      </c>
      <c r="K17" s="331">
        <f t="shared" si="2"/>
        <v>94.618042226487518</v>
      </c>
    </row>
    <row r="18" spans="1:11" ht="31.5" x14ac:dyDescent="0.25">
      <c r="A18" s="207">
        <v>3</v>
      </c>
      <c r="B18" s="207">
        <v>9</v>
      </c>
      <c r="C18" s="211" t="s">
        <v>362</v>
      </c>
      <c r="D18" s="332">
        <f>'информация по ведомственной'!G50</f>
        <v>0.5</v>
      </c>
      <c r="E18" s="333">
        <f>'информация по ведомственной'!H50</f>
        <v>0</v>
      </c>
      <c r="F18" s="332">
        <f t="shared" si="0"/>
        <v>0</v>
      </c>
      <c r="G18" s="332">
        <f>'информация по ведомственной'!J51</f>
        <v>0.5</v>
      </c>
      <c r="H18" s="332">
        <f>'информация по ведомственной'!K51</f>
        <v>0.5</v>
      </c>
      <c r="I18" s="333">
        <f>'информация по ведомственной'!L50</f>
        <v>0.5</v>
      </c>
      <c r="J18" s="331">
        <f t="shared" si="3"/>
        <v>100</v>
      </c>
      <c r="K18" s="331">
        <f t="shared" si="2"/>
        <v>100</v>
      </c>
    </row>
    <row r="19" spans="1:11" ht="15.75" x14ac:dyDescent="0.25">
      <c r="A19" s="207">
        <v>3</v>
      </c>
      <c r="B19" s="207">
        <v>10</v>
      </c>
      <c r="C19" s="211" t="s">
        <v>385</v>
      </c>
      <c r="D19" s="332">
        <f>'информация по ведомственной'!G55</f>
        <v>50</v>
      </c>
      <c r="E19" s="332">
        <f>'информация по ведомственной'!H54</f>
        <v>50</v>
      </c>
      <c r="F19" s="332">
        <f t="shared" si="0"/>
        <v>100</v>
      </c>
      <c r="G19" s="332">
        <f>'информация по ведомственной'!J53</f>
        <v>70</v>
      </c>
      <c r="H19" s="332">
        <f>'информация по ведомственной'!K55</f>
        <v>260</v>
      </c>
      <c r="I19" s="333">
        <f>'информация по ведомственной'!L53</f>
        <v>245.98</v>
      </c>
      <c r="J19" s="331">
        <f t="shared" si="3"/>
        <v>351.4</v>
      </c>
      <c r="K19" s="331">
        <f t="shared" si="2"/>
        <v>94.607692307692304</v>
      </c>
    </row>
    <row r="20" spans="1:11" ht="15.75" x14ac:dyDescent="0.25">
      <c r="A20" s="210">
        <v>4</v>
      </c>
      <c r="B20" s="207">
        <v>0</v>
      </c>
      <c r="C20" s="203" t="s">
        <v>344</v>
      </c>
      <c r="D20" s="331">
        <f>D21</f>
        <v>506.7</v>
      </c>
      <c r="E20" s="331">
        <f>E21</f>
        <v>451.3</v>
      </c>
      <c r="F20" s="332">
        <f t="shared" ref="F20:F21" si="4">E20*100/D20</f>
        <v>89.066508782316959</v>
      </c>
      <c r="G20" s="331">
        <f>G21</f>
        <v>314.87</v>
      </c>
      <c r="H20" s="331">
        <f>H21</f>
        <v>989.88</v>
      </c>
      <c r="I20" s="331">
        <f>I21</f>
        <v>959.93</v>
      </c>
      <c r="J20" s="331">
        <f t="shared" si="3"/>
        <v>304.8655000476387</v>
      </c>
      <c r="K20" s="331">
        <f t="shared" si="2"/>
        <v>96.974380733018151</v>
      </c>
    </row>
    <row r="21" spans="1:11" ht="15.75" x14ac:dyDescent="0.25">
      <c r="A21" s="207">
        <v>4</v>
      </c>
      <c r="B21" s="207">
        <v>9</v>
      </c>
      <c r="C21" s="201" t="s">
        <v>345</v>
      </c>
      <c r="D21" s="332">
        <f>'информация по ведомственной'!G60</f>
        <v>506.7</v>
      </c>
      <c r="E21" s="332">
        <f>'информация по ведомственной'!H60</f>
        <v>451.3</v>
      </c>
      <c r="F21" s="332">
        <f t="shared" si="4"/>
        <v>89.066508782316959</v>
      </c>
      <c r="G21" s="332">
        <f>'информация по ведомственной'!J57</f>
        <v>314.87</v>
      </c>
      <c r="H21" s="332">
        <f>'информация по ведомственной'!K57</f>
        <v>989.88</v>
      </c>
      <c r="I21" s="333">
        <f>'информация по ведомственной'!L58</f>
        <v>959.93</v>
      </c>
      <c r="J21" s="331">
        <f t="shared" si="3"/>
        <v>304.8655000476387</v>
      </c>
      <c r="K21" s="331">
        <f t="shared" si="2"/>
        <v>96.974380733018151</v>
      </c>
    </row>
    <row r="22" spans="1:11" ht="15.75" customHeight="1" x14ac:dyDescent="0.25">
      <c r="A22" s="210">
        <v>5</v>
      </c>
      <c r="B22" s="210">
        <v>0</v>
      </c>
      <c r="C22" s="208" t="s">
        <v>219</v>
      </c>
      <c r="D22" s="331">
        <f>D23+D24</f>
        <v>3223</v>
      </c>
      <c r="E22" s="331">
        <f>E23+E24</f>
        <v>2719.6</v>
      </c>
      <c r="F22" s="331">
        <f t="shared" ref="F22:F29" si="5">E22*100/D22</f>
        <v>84.381011479987592</v>
      </c>
      <c r="G22" s="331">
        <f>G23+G24</f>
        <v>495.31</v>
      </c>
      <c r="H22" s="331">
        <f>H23+H24</f>
        <v>1715.6599999999999</v>
      </c>
      <c r="I22" s="331">
        <f>I23+I24</f>
        <v>1545.83</v>
      </c>
      <c r="J22" s="331">
        <f t="shared" si="3"/>
        <v>312.09343643374854</v>
      </c>
      <c r="K22" s="331">
        <f t="shared" si="2"/>
        <v>90.101185549584429</v>
      </c>
    </row>
    <row r="23" spans="1:11" ht="15.75" x14ac:dyDescent="0.25">
      <c r="A23" s="207">
        <v>5</v>
      </c>
      <c r="B23" s="207">
        <v>2</v>
      </c>
      <c r="C23" s="206" t="s">
        <v>349</v>
      </c>
      <c r="D23" s="332">
        <f>'информация по ведомственной'!G62</f>
        <v>2666</v>
      </c>
      <c r="E23" s="332">
        <f>'информация по ведомственной'!H62</f>
        <v>2288.5</v>
      </c>
      <c r="F23" s="332">
        <v>0</v>
      </c>
      <c r="G23" s="332">
        <f>'информация по ведомственной'!J62</f>
        <v>23.31</v>
      </c>
      <c r="H23" s="332">
        <f>'информация по ведомственной'!K62</f>
        <v>747</v>
      </c>
      <c r="I23" s="333">
        <f>'информация по ведомственной'!L62</f>
        <v>747.01</v>
      </c>
      <c r="J23" s="331">
        <f t="shared" si="3"/>
        <v>3204.6761046761048</v>
      </c>
      <c r="K23" s="331">
        <f t="shared" si="2"/>
        <v>100.00133868808568</v>
      </c>
    </row>
    <row r="24" spans="1:11" ht="15.75" x14ac:dyDescent="0.25">
      <c r="A24" s="207">
        <v>5</v>
      </c>
      <c r="B24" s="207">
        <v>3</v>
      </c>
      <c r="C24" s="206" t="s">
        <v>220</v>
      </c>
      <c r="D24" s="332">
        <f>'информация по ведомственной'!G68</f>
        <v>557</v>
      </c>
      <c r="E24" s="332">
        <f>'информация по ведомственной'!H68</f>
        <v>431.1</v>
      </c>
      <c r="F24" s="332">
        <f t="shared" si="5"/>
        <v>77.396768402154393</v>
      </c>
      <c r="G24" s="332">
        <f>'информация по ведомственной'!J68</f>
        <v>472</v>
      </c>
      <c r="H24" s="332">
        <f>'информация по ведомственной'!K68</f>
        <v>968.66</v>
      </c>
      <c r="I24" s="333">
        <f>'информация по ведомственной'!L68</f>
        <v>798.81999999999994</v>
      </c>
      <c r="J24" s="331">
        <f t="shared" si="3"/>
        <v>169.2415254237288</v>
      </c>
      <c r="K24" s="331">
        <f t="shared" si="2"/>
        <v>82.466500113558936</v>
      </c>
    </row>
    <row r="25" spans="1:11" ht="15.75" x14ac:dyDescent="0.25">
      <c r="A25" s="210">
        <v>11</v>
      </c>
      <c r="B25" s="210"/>
      <c r="C25" s="208" t="s">
        <v>363</v>
      </c>
      <c r="D25" s="331">
        <f>D26</f>
        <v>50</v>
      </c>
      <c r="E25" s="331">
        <f>E26</f>
        <v>50</v>
      </c>
      <c r="F25" s="331">
        <f t="shared" si="5"/>
        <v>100</v>
      </c>
      <c r="G25" s="331">
        <f>G26</f>
        <v>30</v>
      </c>
      <c r="H25" s="331">
        <f>H26</f>
        <v>49</v>
      </c>
      <c r="I25" s="331">
        <f>I26</f>
        <v>49</v>
      </c>
      <c r="J25" s="331">
        <f t="shared" si="3"/>
        <v>163.33333333333334</v>
      </c>
      <c r="K25" s="331">
        <f t="shared" si="2"/>
        <v>100</v>
      </c>
    </row>
    <row r="26" spans="1:11" ht="15.75" x14ac:dyDescent="0.25">
      <c r="A26" s="207">
        <v>11</v>
      </c>
      <c r="B26" s="207">
        <v>1</v>
      </c>
      <c r="C26" s="206" t="s">
        <v>354</v>
      </c>
      <c r="D26" s="332">
        <f>'информация по ведомственной'!G84</f>
        <v>50</v>
      </c>
      <c r="E26" s="332">
        <f>'информация по ведомственной'!H84</f>
        <v>50</v>
      </c>
      <c r="F26" s="332">
        <f t="shared" si="5"/>
        <v>100</v>
      </c>
      <c r="G26" s="332">
        <f>'информация по ведомственной'!J81</f>
        <v>30</v>
      </c>
      <c r="H26" s="332">
        <f>'информация по ведомственной'!K82</f>
        <v>49</v>
      </c>
      <c r="I26" s="333">
        <f>'информация по ведомственной'!L81</f>
        <v>49</v>
      </c>
      <c r="J26" s="331">
        <f t="shared" si="3"/>
        <v>163.33333333333334</v>
      </c>
      <c r="K26" s="331">
        <f t="shared" si="2"/>
        <v>100</v>
      </c>
    </row>
    <row r="27" spans="1:11" ht="47.25" x14ac:dyDescent="0.25">
      <c r="A27" s="210">
        <v>14</v>
      </c>
      <c r="B27" s="209"/>
      <c r="C27" s="208" t="s">
        <v>224</v>
      </c>
      <c r="D27" s="331">
        <f>D28</f>
        <v>3022.1</v>
      </c>
      <c r="E27" s="331">
        <f>E28</f>
        <v>3022.1</v>
      </c>
      <c r="F27" s="332">
        <f t="shared" si="5"/>
        <v>100</v>
      </c>
      <c r="G27" s="331">
        <f>G28</f>
        <v>2553.1999999999998</v>
      </c>
      <c r="H27" s="331">
        <f>H28</f>
        <v>2553.1999999999998</v>
      </c>
      <c r="I27" s="331">
        <f>I28</f>
        <v>2553.1999999999998</v>
      </c>
      <c r="J27" s="331">
        <f t="shared" si="3"/>
        <v>100</v>
      </c>
      <c r="K27" s="331">
        <f t="shared" si="2"/>
        <v>100</v>
      </c>
    </row>
    <row r="28" spans="1:11" ht="27" customHeight="1" x14ac:dyDescent="0.25">
      <c r="A28" s="207">
        <v>14</v>
      </c>
      <c r="B28" s="207">
        <v>3</v>
      </c>
      <c r="C28" s="206" t="s">
        <v>225</v>
      </c>
      <c r="D28" s="332">
        <f>'информация по ведомственной'!G87</f>
        <v>3022.1</v>
      </c>
      <c r="E28" s="332">
        <f>'информация по ведомственной'!H87</f>
        <v>3022.1</v>
      </c>
      <c r="F28" s="332">
        <f t="shared" si="5"/>
        <v>100</v>
      </c>
      <c r="G28" s="332">
        <f>'информация по ведомственной'!J85</f>
        <v>2553.1999999999998</v>
      </c>
      <c r="H28" s="332">
        <f>'информация по ведомственной'!K86</f>
        <v>2553.1999999999998</v>
      </c>
      <c r="I28" s="333">
        <f>'информация по ведомственной'!L85</f>
        <v>2553.1999999999998</v>
      </c>
      <c r="J28" s="331">
        <f t="shared" si="3"/>
        <v>100</v>
      </c>
      <c r="K28" s="331">
        <f t="shared" si="2"/>
        <v>100</v>
      </c>
    </row>
    <row r="29" spans="1:11" ht="15.75" x14ac:dyDescent="0.25">
      <c r="A29" s="105"/>
      <c r="B29" s="105"/>
      <c r="C29" s="103" t="s">
        <v>221</v>
      </c>
      <c r="D29" s="334">
        <f>D9+D15+D17+D22+D25+D27+D20</f>
        <v>10844.5</v>
      </c>
      <c r="E29" s="334">
        <f>E9+E15+E17+E22+E25+E27+E20</f>
        <v>10134.599999999999</v>
      </c>
      <c r="F29" s="332">
        <f t="shared" si="5"/>
        <v>93.453824519341595</v>
      </c>
      <c r="G29" s="334">
        <f>G9+G15+G17+G22+G25+G27+G20</f>
        <v>6889.0099999999993</v>
      </c>
      <c r="H29" s="334">
        <f>H9+H15+H17+H22+H25+H27+H20</f>
        <v>10014.483999999999</v>
      </c>
      <c r="I29" s="334">
        <f>I9+I15+I17+I22+I25+I27+I20</f>
        <v>9786.4039999999986</v>
      </c>
      <c r="J29" s="331">
        <f t="shared" si="3"/>
        <v>142.05820575089891</v>
      </c>
      <c r="K29" s="331">
        <f t="shared" si="2"/>
        <v>97.722498732835362</v>
      </c>
    </row>
    <row r="30" spans="1:11" ht="15.75" x14ac:dyDescent="0.25">
      <c r="A30" s="160"/>
      <c r="B30" s="160"/>
      <c r="C30" s="160"/>
      <c r="D30" s="160"/>
      <c r="E30" s="160"/>
      <c r="F30" s="160"/>
      <c r="G30" s="160"/>
      <c r="H30" s="160"/>
      <c r="I30" s="170"/>
      <c r="J30" s="169"/>
      <c r="K30" s="169"/>
    </row>
    <row r="31" spans="1:11" ht="15.75" x14ac:dyDescent="0.25">
      <c r="A31" s="160"/>
      <c r="B31" s="160"/>
      <c r="C31" s="160"/>
      <c r="D31" s="160"/>
      <c r="E31" s="160"/>
      <c r="F31" s="160"/>
      <c r="G31" s="160"/>
      <c r="H31" s="160"/>
      <c r="I31" s="170"/>
      <c r="J31" s="169"/>
      <c r="K31" s="169"/>
    </row>
    <row r="32" spans="1:11" ht="15.75" x14ac:dyDescent="0.25">
      <c r="A32" s="160"/>
      <c r="B32" s="160"/>
      <c r="C32" s="160"/>
      <c r="D32" s="160"/>
      <c r="E32" s="160"/>
      <c r="F32" s="160"/>
      <c r="G32" s="160"/>
      <c r="H32" s="160"/>
      <c r="I32" s="170"/>
      <c r="J32" s="169"/>
      <c r="K32" s="169"/>
    </row>
    <row r="33" spans="1:11" ht="15.75" x14ac:dyDescent="0.25">
      <c r="A33" s="160"/>
      <c r="B33" s="160"/>
      <c r="C33" s="160"/>
      <c r="D33" s="160"/>
      <c r="E33" s="160"/>
      <c r="F33" s="160"/>
      <c r="G33" s="160"/>
      <c r="H33" s="160"/>
      <c r="I33" s="170"/>
      <c r="J33" s="169"/>
      <c r="K33" s="169"/>
    </row>
  </sheetData>
  <mergeCells count="12">
    <mergeCell ref="G1:K1"/>
    <mergeCell ref="G2:K2"/>
    <mergeCell ref="A6:B7"/>
    <mergeCell ref="C6:C7"/>
    <mergeCell ref="D6:D7"/>
    <mergeCell ref="E6:E7"/>
    <mergeCell ref="F6:F7"/>
    <mergeCell ref="G6:H6"/>
    <mergeCell ref="I6:I7"/>
    <mergeCell ref="A4:K4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5"/>
  <sheetViews>
    <sheetView zoomScaleNormal="100" zoomScaleSheetLayoutView="130" workbookViewId="0">
      <selection activeCell="C2" sqref="C2:D2"/>
    </sheetView>
  </sheetViews>
  <sheetFormatPr defaultRowHeight="12.75" x14ac:dyDescent="0.2"/>
  <cols>
    <col min="1" max="1" width="17.85546875" style="69" customWidth="1"/>
    <col min="2" max="2" width="27.42578125" style="70" customWidth="1"/>
    <col min="3" max="3" width="40.5703125" style="84" customWidth="1"/>
    <col min="4" max="4" width="18.85546875" style="53" customWidth="1"/>
    <col min="84" max="256" width="9.140625" style="69"/>
    <col min="257" max="257" width="17.85546875" style="69" customWidth="1"/>
    <col min="258" max="258" width="27.42578125" style="69" customWidth="1"/>
    <col min="259" max="259" width="40.5703125" style="69" customWidth="1"/>
    <col min="260" max="260" width="18.85546875" style="69" customWidth="1"/>
    <col min="261" max="512" width="9.140625" style="69"/>
    <col min="513" max="513" width="17.85546875" style="69" customWidth="1"/>
    <col min="514" max="514" width="27.42578125" style="69" customWidth="1"/>
    <col min="515" max="515" width="40.5703125" style="69" customWidth="1"/>
    <col min="516" max="516" width="18.85546875" style="69" customWidth="1"/>
    <col min="517" max="768" width="9.140625" style="69"/>
    <col min="769" max="769" width="17.85546875" style="69" customWidth="1"/>
    <col min="770" max="770" width="27.42578125" style="69" customWidth="1"/>
    <col min="771" max="771" width="40.5703125" style="69" customWidth="1"/>
    <col min="772" max="772" width="18.85546875" style="69" customWidth="1"/>
    <col min="773" max="1024" width="9.140625" style="69"/>
    <col min="1025" max="1025" width="17.85546875" style="69" customWidth="1"/>
    <col min="1026" max="1026" width="27.42578125" style="69" customWidth="1"/>
    <col min="1027" max="1027" width="40.5703125" style="69" customWidth="1"/>
    <col min="1028" max="1028" width="18.85546875" style="69" customWidth="1"/>
    <col min="1029" max="1280" width="9.140625" style="69"/>
    <col min="1281" max="1281" width="17.85546875" style="69" customWidth="1"/>
    <col min="1282" max="1282" width="27.42578125" style="69" customWidth="1"/>
    <col min="1283" max="1283" width="40.5703125" style="69" customWidth="1"/>
    <col min="1284" max="1284" width="18.85546875" style="69" customWidth="1"/>
    <col min="1285" max="1536" width="9.140625" style="69"/>
    <col min="1537" max="1537" width="17.85546875" style="69" customWidth="1"/>
    <col min="1538" max="1538" width="27.42578125" style="69" customWidth="1"/>
    <col min="1539" max="1539" width="40.5703125" style="69" customWidth="1"/>
    <col min="1540" max="1540" width="18.85546875" style="69" customWidth="1"/>
    <col min="1541" max="1792" width="9.140625" style="69"/>
    <col min="1793" max="1793" width="17.85546875" style="69" customWidth="1"/>
    <col min="1794" max="1794" width="27.42578125" style="69" customWidth="1"/>
    <col min="1795" max="1795" width="40.5703125" style="69" customWidth="1"/>
    <col min="1796" max="1796" width="18.85546875" style="69" customWidth="1"/>
    <col min="1797" max="2048" width="9.140625" style="69"/>
    <col min="2049" max="2049" width="17.85546875" style="69" customWidth="1"/>
    <col min="2050" max="2050" width="27.42578125" style="69" customWidth="1"/>
    <col min="2051" max="2051" width="40.5703125" style="69" customWidth="1"/>
    <col min="2052" max="2052" width="18.85546875" style="69" customWidth="1"/>
    <col min="2053" max="2304" width="9.140625" style="69"/>
    <col min="2305" max="2305" width="17.85546875" style="69" customWidth="1"/>
    <col min="2306" max="2306" width="27.42578125" style="69" customWidth="1"/>
    <col min="2307" max="2307" width="40.5703125" style="69" customWidth="1"/>
    <col min="2308" max="2308" width="18.85546875" style="69" customWidth="1"/>
    <col min="2309" max="2560" width="9.140625" style="69"/>
    <col min="2561" max="2561" width="17.85546875" style="69" customWidth="1"/>
    <col min="2562" max="2562" width="27.42578125" style="69" customWidth="1"/>
    <col min="2563" max="2563" width="40.5703125" style="69" customWidth="1"/>
    <col min="2564" max="2564" width="18.85546875" style="69" customWidth="1"/>
    <col min="2565" max="2816" width="9.140625" style="69"/>
    <col min="2817" max="2817" width="17.85546875" style="69" customWidth="1"/>
    <col min="2818" max="2818" width="27.42578125" style="69" customWidth="1"/>
    <col min="2819" max="2819" width="40.5703125" style="69" customWidth="1"/>
    <col min="2820" max="2820" width="18.85546875" style="69" customWidth="1"/>
    <col min="2821" max="3072" width="9.140625" style="69"/>
    <col min="3073" max="3073" width="17.85546875" style="69" customWidth="1"/>
    <col min="3074" max="3074" width="27.42578125" style="69" customWidth="1"/>
    <col min="3075" max="3075" width="40.5703125" style="69" customWidth="1"/>
    <col min="3076" max="3076" width="18.85546875" style="69" customWidth="1"/>
    <col min="3077" max="3328" width="9.140625" style="69"/>
    <col min="3329" max="3329" width="17.85546875" style="69" customWidth="1"/>
    <col min="3330" max="3330" width="27.42578125" style="69" customWidth="1"/>
    <col min="3331" max="3331" width="40.5703125" style="69" customWidth="1"/>
    <col min="3332" max="3332" width="18.85546875" style="69" customWidth="1"/>
    <col min="3333" max="3584" width="9.140625" style="69"/>
    <col min="3585" max="3585" width="17.85546875" style="69" customWidth="1"/>
    <col min="3586" max="3586" width="27.42578125" style="69" customWidth="1"/>
    <col min="3587" max="3587" width="40.5703125" style="69" customWidth="1"/>
    <col min="3588" max="3588" width="18.85546875" style="69" customWidth="1"/>
    <col min="3589" max="3840" width="9.140625" style="69"/>
    <col min="3841" max="3841" width="17.85546875" style="69" customWidth="1"/>
    <col min="3842" max="3842" width="27.42578125" style="69" customWidth="1"/>
    <col min="3843" max="3843" width="40.5703125" style="69" customWidth="1"/>
    <col min="3844" max="3844" width="18.85546875" style="69" customWidth="1"/>
    <col min="3845" max="4096" width="9.140625" style="69"/>
    <col min="4097" max="4097" width="17.85546875" style="69" customWidth="1"/>
    <col min="4098" max="4098" width="27.42578125" style="69" customWidth="1"/>
    <col min="4099" max="4099" width="40.5703125" style="69" customWidth="1"/>
    <col min="4100" max="4100" width="18.85546875" style="69" customWidth="1"/>
    <col min="4101" max="4352" width="9.140625" style="69"/>
    <col min="4353" max="4353" width="17.85546875" style="69" customWidth="1"/>
    <col min="4354" max="4354" width="27.42578125" style="69" customWidth="1"/>
    <col min="4355" max="4355" width="40.5703125" style="69" customWidth="1"/>
    <col min="4356" max="4356" width="18.85546875" style="69" customWidth="1"/>
    <col min="4357" max="4608" width="9.140625" style="69"/>
    <col min="4609" max="4609" width="17.85546875" style="69" customWidth="1"/>
    <col min="4610" max="4610" width="27.42578125" style="69" customWidth="1"/>
    <col min="4611" max="4611" width="40.5703125" style="69" customWidth="1"/>
    <col min="4612" max="4612" width="18.85546875" style="69" customWidth="1"/>
    <col min="4613" max="4864" width="9.140625" style="69"/>
    <col min="4865" max="4865" width="17.85546875" style="69" customWidth="1"/>
    <col min="4866" max="4866" width="27.42578125" style="69" customWidth="1"/>
    <col min="4867" max="4867" width="40.5703125" style="69" customWidth="1"/>
    <col min="4868" max="4868" width="18.85546875" style="69" customWidth="1"/>
    <col min="4869" max="5120" width="9.140625" style="69"/>
    <col min="5121" max="5121" width="17.85546875" style="69" customWidth="1"/>
    <col min="5122" max="5122" width="27.42578125" style="69" customWidth="1"/>
    <col min="5123" max="5123" width="40.5703125" style="69" customWidth="1"/>
    <col min="5124" max="5124" width="18.85546875" style="69" customWidth="1"/>
    <col min="5125" max="5376" width="9.140625" style="69"/>
    <col min="5377" max="5377" width="17.85546875" style="69" customWidth="1"/>
    <col min="5378" max="5378" width="27.42578125" style="69" customWidth="1"/>
    <col min="5379" max="5379" width="40.5703125" style="69" customWidth="1"/>
    <col min="5380" max="5380" width="18.85546875" style="69" customWidth="1"/>
    <col min="5381" max="5632" width="9.140625" style="69"/>
    <col min="5633" max="5633" width="17.85546875" style="69" customWidth="1"/>
    <col min="5634" max="5634" width="27.42578125" style="69" customWidth="1"/>
    <col min="5635" max="5635" width="40.5703125" style="69" customWidth="1"/>
    <col min="5636" max="5636" width="18.85546875" style="69" customWidth="1"/>
    <col min="5637" max="5888" width="9.140625" style="69"/>
    <col min="5889" max="5889" width="17.85546875" style="69" customWidth="1"/>
    <col min="5890" max="5890" width="27.42578125" style="69" customWidth="1"/>
    <col min="5891" max="5891" width="40.5703125" style="69" customWidth="1"/>
    <col min="5892" max="5892" width="18.85546875" style="69" customWidth="1"/>
    <col min="5893" max="6144" width="9.140625" style="69"/>
    <col min="6145" max="6145" width="17.85546875" style="69" customWidth="1"/>
    <col min="6146" max="6146" width="27.42578125" style="69" customWidth="1"/>
    <col min="6147" max="6147" width="40.5703125" style="69" customWidth="1"/>
    <col min="6148" max="6148" width="18.85546875" style="69" customWidth="1"/>
    <col min="6149" max="6400" width="9.140625" style="69"/>
    <col min="6401" max="6401" width="17.85546875" style="69" customWidth="1"/>
    <col min="6402" max="6402" width="27.42578125" style="69" customWidth="1"/>
    <col min="6403" max="6403" width="40.5703125" style="69" customWidth="1"/>
    <col min="6404" max="6404" width="18.85546875" style="69" customWidth="1"/>
    <col min="6405" max="6656" width="9.140625" style="69"/>
    <col min="6657" max="6657" width="17.85546875" style="69" customWidth="1"/>
    <col min="6658" max="6658" width="27.42578125" style="69" customWidth="1"/>
    <col min="6659" max="6659" width="40.5703125" style="69" customWidth="1"/>
    <col min="6660" max="6660" width="18.85546875" style="69" customWidth="1"/>
    <col min="6661" max="6912" width="9.140625" style="69"/>
    <col min="6913" max="6913" width="17.85546875" style="69" customWidth="1"/>
    <col min="6914" max="6914" width="27.42578125" style="69" customWidth="1"/>
    <col min="6915" max="6915" width="40.5703125" style="69" customWidth="1"/>
    <col min="6916" max="6916" width="18.85546875" style="69" customWidth="1"/>
    <col min="6917" max="7168" width="9.140625" style="69"/>
    <col min="7169" max="7169" width="17.85546875" style="69" customWidth="1"/>
    <col min="7170" max="7170" width="27.42578125" style="69" customWidth="1"/>
    <col min="7171" max="7171" width="40.5703125" style="69" customWidth="1"/>
    <col min="7172" max="7172" width="18.85546875" style="69" customWidth="1"/>
    <col min="7173" max="7424" width="9.140625" style="69"/>
    <col min="7425" max="7425" width="17.85546875" style="69" customWidth="1"/>
    <col min="7426" max="7426" width="27.42578125" style="69" customWidth="1"/>
    <col min="7427" max="7427" width="40.5703125" style="69" customWidth="1"/>
    <col min="7428" max="7428" width="18.85546875" style="69" customWidth="1"/>
    <col min="7429" max="7680" width="9.140625" style="69"/>
    <col min="7681" max="7681" width="17.85546875" style="69" customWidth="1"/>
    <col min="7682" max="7682" width="27.42578125" style="69" customWidth="1"/>
    <col min="7683" max="7683" width="40.5703125" style="69" customWidth="1"/>
    <col min="7684" max="7684" width="18.85546875" style="69" customWidth="1"/>
    <col min="7685" max="7936" width="9.140625" style="69"/>
    <col min="7937" max="7937" width="17.85546875" style="69" customWidth="1"/>
    <col min="7938" max="7938" width="27.42578125" style="69" customWidth="1"/>
    <col min="7939" max="7939" width="40.5703125" style="69" customWidth="1"/>
    <col min="7940" max="7940" width="18.85546875" style="69" customWidth="1"/>
    <col min="7941" max="8192" width="9.140625" style="69"/>
    <col min="8193" max="8193" width="17.85546875" style="69" customWidth="1"/>
    <col min="8194" max="8194" width="27.42578125" style="69" customWidth="1"/>
    <col min="8195" max="8195" width="40.5703125" style="69" customWidth="1"/>
    <col min="8196" max="8196" width="18.85546875" style="69" customWidth="1"/>
    <col min="8197" max="8448" width="9.140625" style="69"/>
    <col min="8449" max="8449" width="17.85546875" style="69" customWidth="1"/>
    <col min="8450" max="8450" width="27.42578125" style="69" customWidth="1"/>
    <col min="8451" max="8451" width="40.5703125" style="69" customWidth="1"/>
    <col min="8452" max="8452" width="18.85546875" style="69" customWidth="1"/>
    <col min="8453" max="8704" width="9.140625" style="69"/>
    <col min="8705" max="8705" width="17.85546875" style="69" customWidth="1"/>
    <col min="8706" max="8706" width="27.42578125" style="69" customWidth="1"/>
    <col min="8707" max="8707" width="40.5703125" style="69" customWidth="1"/>
    <col min="8708" max="8708" width="18.85546875" style="69" customWidth="1"/>
    <col min="8709" max="8960" width="9.140625" style="69"/>
    <col min="8961" max="8961" width="17.85546875" style="69" customWidth="1"/>
    <col min="8962" max="8962" width="27.42578125" style="69" customWidth="1"/>
    <col min="8963" max="8963" width="40.5703125" style="69" customWidth="1"/>
    <col min="8964" max="8964" width="18.85546875" style="69" customWidth="1"/>
    <col min="8965" max="9216" width="9.140625" style="69"/>
    <col min="9217" max="9217" width="17.85546875" style="69" customWidth="1"/>
    <col min="9218" max="9218" width="27.42578125" style="69" customWidth="1"/>
    <col min="9219" max="9219" width="40.5703125" style="69" customWidth="1"/>
    <col min="9220" max="9220" width="18.85546875" style="69" customWidth="1"/>
    <col min="9221" max="9472" width="9.140625" style="69"/>
    <col min="9473" max="9473" width="17.85546875" style="69" customWidth="1"/>
    <col min="9474" max="9474" width="27.42578125" style="69" customWidth="1"/>
    <col min="9475" max="9475" width="40.5703125" style="69" customWidth="1"/>
    <col min="9476" max="9476" width="18.85546875" style="69" customWidth="1"/>
    <col min="9477" max="9728" width="9.140625" style="69"/>
    <col min="9729" max="9729" width="17.85546875" style="69" customWidth="1"/>
    <col min="9730" max="9730" width="27.42578125" style="69" customWidth="1"/>
    <col min="9731" max="9731" width="40.5703125" style="69" customWidth="1"/>
    <col min="9732" max="9732" width="18.85546875" style="69" customWidth="1"/>
    <col min="9733" max="9984" width="9.140625" style="69"/>
    <col min="9985" max="9985" width="17.85546875" style="69" customWidth="1"/>
    <col min="9986" max="9986" width="27.42578125" style="69" customWidth="1"/>
    <col min="9987" max="9987" width="40.5703125" style="69" customWidth="1"/>
    <col min="9988" max="9988" width="18.85546875" style="69" customWidth="1"/>
    <col min="9989" max="10240" width="9.140625" style="69"/>
    <col min="10241" max="10241" width="17.85546875" style="69" customWidth="1"/>
    <col min="10242" max="10242" width="27.42578125" style="69" customWidth="1"/>
    <col min="10243" max="10243" width="40.5703125" style="69" customWidth="1"/>
    <col min="10244" max="10244" width="18.85546875" style="69" customWidth="1"/>
    <col min="10245" max="10496" width="9.140625" style="69"/>
    <col min="10497" max="10497" width="17.85546875" style="69" customWidth="1"/>
    <col min="10498" max="10498" width="27.42578125" style="69" customWidth="1"/>
    <col min="10499" max="10499" width="40.5703125" style="69" customWidth="1"/>
    <col min="10500" max="10500" width="18.85546875" style="69" customWidth="1"/>
    <col min="10501" max="10752" width="9.140625" style="69"/>
    <col min="10753" max="10753" width="17.85546875" style="69" customWidth="1"/>
    <col min="10754" max="10754" width="27.42578125" style="69" customWidth="1"/>
    <col min="10755" max="10755" width="40.5703125" style="69" customWidth="1"/>
    <col min="10756" max="10756" width="18.85546875" style="69" customWidth="1"/>
    <col min="10757" max="11008" width="9.140625" style="69"/>
    <col min="11009" max="11009" width="17.85546875" style="69" customWidth="1"/>
    <col min="11010" max="11010" width="27.42578125" style="69" customWidth="1"/>
    <col min="11011" max="11011" width="40.5703125" style="69" customWidth="1"/>
    <col min="11012" max="11012" width="18.85546875" style="69" customWidth="1"/>
    <col min="11013" max="11264" width="9.140625" style="69"/>
    <col min="11265" max="11265" width="17.85546875" style="69" customWidth="1"/>
    <col min="11266" max="11266" width="27.42578125" style="69" customWidth="1"/>
    <col min="11267" max="11267" width="40.5703125" style="69" customWidth="1"/>
    <col min="11268" max="11268" width="18.85546875" style="69" customWidth="1"/>
    <col min="11269" max="11520" width="9.140625" style="69"/>
    <col min="11521" max="11521" width="17.85546875" style="69" customWidth="1"/>
    <col min="11522" max="11522" width="27.42578125" style="69" customWidth="1"/>
    <col min="11523" max="11523" width="40.5703125" style="69" customWidth="1"/>
    <col min="11524" max="11524" width="18.85546875" style="69" customWidth="1"/>
    <col min="11525" max="11776" width="9.140625" style="69"/>
    <col min="11777" max="11777" width="17.85546875" style="69" customWidth="1"/>
    <col min="11778" max="11778" width="27.42578125" style="69" customWidth="1"/>
    <col min="11779" max="11779" width="40.5703125" style="69" customWidth="1"/>
    <col min="11780" max="11780" width="18.85546875" style="69" customWidth="1"/>
    <col min="11781" max="12032" width="9.140625" style="69"/>
    <col min="12033" max="12033" width="17.85546875" style="69" customWidth="1"/>
    <col min="12034" max="12034" width="27.42578125" style="69" customWidth="1"/>
    <col min="12035" max="12035" width="40.5703125" style="69" customWidth="1"/>
    <col min="12036" max="12036" width="18.85546875" style="69" customWidth="1"/>
    <col min="12037" max="12288" width="9.140625" style="69"/>
    <col min="12289" max="12289" width="17.85546875" style="69" customWidth="1"/>
    <col min="12290" max="12290" width="27.42578125" style="69" customWidth="1"/>
    <col min="12291" max="12291" width="40.5703125" style="69" customWidth="1"/>
    <col min="12292" max="12292" width="18.85546875" style="69" customWidth="1"/>
    <col min="12293" max="12544" width="9.140625" style="69"/>
    <col min="12545" max="12545" width="17.85546875" style="69" customWidth="1"/>
    <col min="12546" max="12546" width="27.42578125" style="69" customWidth="1"/>
    <col min="12547" max="12547" width="40.5703125" style="69" customWidth="1"/>
    <col min="12548" max="12548" width="18.85546875" style="69" customWidth="1"/>
    <col min="12549" max="12800" width="9.140625" style="69"/>
    <col min="12801" max="12801" width="17.85546875" style="69" customWidth="1"/>
    <col min="12802" max="12802" width="27.42578125" style="69" customWidth="1"/>
    <col min="12803" max="12803" width="40.5703125" style="69" customWidth="1"/>
    <col min="12804" max="12804" width="18.85546875" style="69" customWidth="1"/>
    <col min="12805" max="13056" width="9.140625" style="69"/>
    <col min="13057" max="13057" width="17.85546875" style="69" customWidth="1"/>
    <col min="13058" max="13058" width="27.42578125" style="69" customWidth="1"/>
    <col min="13059" max="13059" width="40.5703125" style="69" customWidth="1"/>
    <col min="13060" max="13060" width="18.85546875" style="69" customWidth="1"/>
    <col min="13061" max="13312" width="9.140625" style="69"/>
    <col min="13313" max="13313" width="17.85546875" style="69" customWidth="1"/>
    <col min="13314" max="13314" width="27.42578125" style="69" customWidth="1"/>
    <col min="13315" max="13315" width="40.5703125" style="69" customWidth="1"/>
    <col min="13316" max="13316" width="18.85546875" style="69" customWidth="1"/>
    <col min="13317" max="13568" width="9.140625" style="69"/>
    <col min="13569" max="13569" width="17.85546875" style="69" customWidth="1"/>
    <col min="13570" max="13570" width="27.42578125" style="69" customWidth="1"/>
    <col min="13571" max="13571" width="40.5703125" style="69" customWidth="1"/>
    <col min="13572" max="13572" width="18.85546875" style="69" customWidth="1"/>
    <col min="13573" max="13824" width="9.140625" style="69"/>
    <col min="13825" max="13825" width="17.85546875" style="69" customWidth="1"/>
    <col min="13826" max="13826" width="27.42578125" style="69" customWidth="1"/>
    <col min="13827" max="13827" width="40.5703125" style="69" customWidth="1"/>
    <col min="13828" max="13828" width="18.85546875" style="69" customWidth="1"/>
    <col min="13829" max="14080" width="9.140625" style="69"/>
    <col min="14081" max="14081" width="17.85546875" style="69" customWidth="1"/>
    <col min="14082" max="14082" width="27.42578125" style="69" customWidth="1"/>
    <col min="14083" max="14083" width="40.5703125" style="69" customWidth="1"/>
    <col min="14084" max="14084" width="18.85546875" style="69" customWidth="1"/>
    <col min="14085" max="14336" width="9.140625" style="69"/>
    <col min="14337" max="14337" width="17.85546875" style="69" customWidth="1"/>
    <col min="14338" max="14338" width="27.42578125" style="69" customWidth="1"/>
    <col min="14339" max="14339" width="40.5703125" style="69" customWidth="1"/>
    <col min="14340" max="14340" width="18.85546875" style="69" customWidth="1"/>
    <col min="14341" max="14592" width="9.140625" style="69"/>
    <col min="14593" max="14593" width="17.85546875" style="69" customWidth="1"/>
    <col min="14594" max="14594" width="27.42578125" style="69" customWidth="1"/>
    <col min="14595" max="14595" width="40.5703125" style="69" customWidth="1"/>
    <col min="14596" max="14596" width="18.85546875" style="69" customWidth="1"/>
    <col min="14597" max="14848" width="9.140625" style="69"/>
    <col min="14849" max="14849" width="17.85546875" style="69" customWidth="1"/>
    <col min="14850" max="14850" width="27.42578125" style="69" customWidth="1"/>
    <col min="14851" max="14851" width="40.5703125" style="69" customWidth="1"/>
    <col min="14852" max="14852" width="18.85546875" style="69" customWidth="1"/>
    <col min="14853" max="15104" width="9.140625" style="69"/>
    <col min="15105" max="15105" width="17.85546875" style="69" customWidth="1"/>
    <col min="15106" max="15106" width="27.42578125" style="69" customWidth="1"/>
    <col min="15107" max="15107" width="40.5703125" style="69" customWidth="1"/>
    <col min="15108" max="15108" width="18.85546875" style="69" customWidth="1"/>
    <col min="15109" max="15360" width="9.140625" style="69"/>
    <col min="15361" max="15361" width="17.85546875" style="69" customWidth="1"/>
    <col min="15362" max="15362" width="27.42578125" style="69" customWidth="1"/>
    <col min="15363" max="15363" width="40.5703125" style="69" customWidth="1"/>
    <col min="15364" max="15364" width="18.85546875" style="69" customWidth="1"/>
    <col min="15365" max="15616" width="9.140625" style="69"/>
    <col min="15617" max="15617" width="17.85546875" style="69" customWidth="1"/>
    <col min="15618" max="15618" width="27.42578125" style="69" customWidth="1"/>
    <col min="15619" max="15619" width="40.5703125" style="69" customWidth="1"/>
    <col min="15620" max="15620" width="18.85546875" style="69" customWidth="1"/>
    <col min="15621" max="15872" width="9.140625" style="69"/>
    <col min="15873" max="15873" width="17.85546875" style="69" customWidth="1"/>
    <col min="15874" max="15874" width="27.42578125" style="69" customWidth="1"/>
    <col min="15875" max="15875" width="40.5703125" style="69" customWidth="1"/>
    <col min="15876" max="15876" width="18.85546875" style="69" customWidth="1"/>
    <col min="15877" max="16128" width="9.140625" style="69"/>
    <col min="16129" max="16129" width="17.85546875" style="69" customWidth="1"/>
    <col min="16130" max="16130" width="27.42578125" style="69" customWidth="1"/>
    <col min="16131" max="16131" width="40.5703125" style="69" customWidth="1"/>
    <col min="16132" max="16132" width="18.85546875" style="69" customWidth="1"/>
    <col min="16133" max="16384" width="9.140625" style="69"/>
  </cols>
  <sheetData>
    <row r="1" spans="1:83" x14ac:dyDescent="0.2">
      <c r="B1" s="97"/>
      <c r="C1" s="97" t="s">
        <v>261</v>
      </c>
      <c r="D1" s="98"/>
      <c r="E1" s="71"/>
    </row>
    <row r="2" spans="1:83" ht="37.5" customHeight="1" x14ac:dyDescent="0.2">
      <c r="B2" s="99"/>
      <c r="C2" s="442" t="s">
        <v>727</v>
      </c>
      <c r="D2" s="442"/>
      <c r="E2" s="72"/>
    </row>
    <row r="3" spans="1:83" s="74" customFormat="1" ht="73.5" customHeight="1" x14ac:dyDescent="0.2">
      <c r="A3" s="466" t="s">
        <v>712</v>
      </c>
      <c r="B3" s="467"/>
      <c r="C3" s="467"/>
      <c r="D3" s="467"/>
      <c r="E3"/>
      <c r="F3" s="7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74" customFormat="1" ht="17.25" customHeight="1" x14ac:dyDescent="0.2">
      <c r="B4" s="468" t="s">
        <v>329</v>
      </c>
      <c r="C4" s="469"/>
      <c r="D4" s="469"/>
      <c r="E4"/>
      <c r="F4" s="73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74" customFormat="1" ht="17.25" customHeight="1" x14ac:dyDescent="0.25">
      <c r="A5" s="470" t="s">
        <v>145</v>
      </c>
      <c r="B5" s="471"/>
      <c r="C5" s="472" t="s">
        <v>216</v>
      </c>
      <c r="D5" s="474" t="s">
        <v>212</v>
      </c>
      <c r="E5"/>
      <c r="F5" s="73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</row>
    <row r="6" spans="1:83" s="77" customFormat="1" ht="99.75" customHeight="1" x14ac:dyDescent="0.2">
      <c r="A6" s="75" t="s">
        <v>282</v>
      </c>
      <c r="B6" s="76" t="s">
        <v>262</v>
      </c>
      <c r="C6" s="473"/>
      <c r="D6" s="475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</row>
    <row r="7" spans="1:83" s="79" customFormat="1" x14ac:dyDescent="0.2">
      <c r="A7" s="49">
        <v>1</v>
      </c>
      <c r="B7" s="120">
        <v>2</v>
      </c>
      <c r="C7" s="121">
        <v>3</v>
      </c>
      <c r="D7" s="121">
        <v>4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</row>
    <row r="8" spans="1:83" s="79" customFormat="1" ht="47.25" x14ac:dyDescent="0.2">
      <c r="A8" s="49"/>
      <c r="B8" s="80" t="s">
        <v>263</v>
      </c>
      <c r="C8" s="81" t="s">
        <v>264</v>
      </c>
      <c r="D8" s="341">
        <f>+D10</f>
        <v>796.10200000000077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</row>
    <row r="9" spans="1:83" s="82" customFormat="1" ht="45.75" customHeight="1" x14ac:dyDescent="0.2">
      <c r="A9" s="253" t="s">
        <v>455</v>
      </c>
      <c r="B9" s="80"/>
      <c r="C9" s="81" t="s">
        <v>454</v>
      </c>
      <c r="D9" s="342">
        <f>+D10</f>
        <v>796.10200000000077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</row>
    <row r="10" spans="1:83" s="82" customFormat="1" ht="48.75" customHeight="1" x14ac:dyDescent="0.2">
      <c r="A10" s="253" t="s">
        <v>455</v>
      </c>
      <c r="B10" s="80" t="s">
        <v>265</v>
      </c>
      <c r="C10" s="81" t="s">
        <v>266</v>
      </c>
      <c r="D10" s="342">
        <f>D11+D15</f>
        <v>796.10200000000077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</row>
    <row r="11" spans="1:83" s="82" customFormat="1" ht="42" customHeight="1" x14ac:dyDescent="0.2">
      <c r="A11" s="253" t="s">
        <v>455</v>
      </c>
      <c r="B11" s="80" t="s">
        <v>267</v>
      </c>
      <c r="C11" s="81" t="s">
        <v>268</v>
      </c>
      <c r="D11" s="342">
        <f t="shared" ref="D11:D13" si="0">+D12</f>
        <v>-9218.3819999999996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</row>
    <row r="12" spans="1:83" s="82" customFormat="1" ht="43.5" customHeight="1" x14ac:dyDescent="0.2">
      <c r="A12" s="253" t="s">
        <v>455</v>
      </c>
      <c r="B12" s="80" t="s">
        <v>269</v>
      </c>
      <c r="C12" s="81" t="s">
        <v>270</v>
      </c>
      <c r="D12" s="342">
        <f t="shared" si="0"/>
        <v>-9218.3819999999996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</row>
    <row r="13" spans="1:83" s="82" customFormat="1" ht="40.5" customHeight="1" x14ac:dyDescent="0.2">
      <c r="A13" s="253" t="s">
        <v>455</v>
      </c>
      <c r="B13" s="80" t="s">
        <v>271</v>
      </c>
      <c r="C13" s="81" t="s">
        <v>272</v>
      </c>
      <c r="D13" s="342">
        <f t="shared" si="0"/>
        <v>-9218.3819999999996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s="82" customFormat="1" ht="60.75" customHeight="1" x14ac:dyDescent="0.2">
      <c r="A14" s="253" t="s">
        <v>455</v>
      </c>
      <c r="B14" s="80" t="s">
        <v>273</v>
      </c>
      <c r="C14" s="81" t="s">
        <v>144</v>
      </c>
      <c r="D14" s="342">
        <f>-'анализ поступл по кодам класс'!D34</f>
        <v>-9218.3819999999996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s="82" customFormat="1" ht="38.25" customHeight="1" x14ac:dyDescent="0.2">
      <c r="A15" s="253" t="s">
        <v>455</v>
      </c>
      <c r="B15" s="80" t="s">
        <v>274</v>
      </c>
      <c r="C15" s="81" t="s">
        <v>275</v>
      </c>
      <c r="D15" s="342">
        <f t="shared" ref="D15:D17" si="1">+D16</f>
        <v>10014.484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</row>
    <row r="16" spans="1:83" s="82" customFormat="1" ht="46.5" customHeight="1" x14ac:dyDescent="0.2">
      <c r="A16" s="253" t="s">
        <v>455</v>
      </c>
      <c r="B16" s="80" t="s">
        <v>276</v>
      </c>
      <c r="C16" s="81" t="s">
        <v>277</v>
      </c>
      <c r="D16" s="342">
        <f>+D17</f>
        <v>10014.484</v>
      </c>
      <c r="E16" s="73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</row>
    <row r="17" spans="1:83" s="82" customFormat="1" ht="48.75" customHeight="1" x14ac:dyDescent="0.2">
      <c r="A17" s="253" t="s">
        <v>455</v>
      </c>
      <c r="B17" s="80" t="s">
        <v>278</v>
      </c>
      <c r="C17" s="81" t="s">
        <v>279</v>
      </c>
      <c r="D17" s="342">
        <f t="shared" si="1"/>
        <v>10014.484</v>
      </c>
      <c r="E17" s="73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</row>
    <row r="18" spans="1:83" s="82" customFormat="1" ht="46.5" customHeight="1" x14ac:dyDescent="0.2">
      <c r="A18" s="253" t="s">
        <v>455</v>
      </c>
      <c r="B18" s="80" t="s">
        <v>280</v>
      </c>
      <c r="C18" s="81" t="s">
        <v>281</v>
      </c>
      <c r="D18" s="342">
        <f>'анализ исполнения расходов'!G126</f>
        <v>10014.484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83" x14ac:dyDescent="0.2">
      <c r="B19" s="82"/>
      <c r="C19" s="83"/>
    </row>
    <row r="21" spans="1:83" ht="15.75" x14ac:dyDescent="0.25">
      <c r="A21" s="25" t="s">
        <v>643</v>
      </c>
      <c r="B21" s="25"/>
      <c r="C21" s="254"/>
      <c r="D21" s="26"/>
    </row>
    <row r="22" spans="1:83" ht="15.75" x14ac:dyDescent="0.25">
      <c r="A22" s="25" t="s">
        <v>490</v>
      </c>
      <c r="B22" s="25"/>
      <c r="C22" s="25"/>
      <c r="D22" s="26" t="s">
        <v>649</v>
      </c>
    </row>
    <row r="23" spans="1:83" ht="15.75" x14ac:dyDescent="0.25">
      <c r="A23" s="25"/>
      <c r="B23" s="254"/>
      <c r="C23" s="25"/>
      <c r="D23" s="26"/>
    </row>
    <row r="24" spans="1:83" ht="15.75" x14ac:dyDescent="0.25">
      <c r="A24" s="25" t="s">
        <v>491</v>
      </c>
      <c r="B24" s="25"/>
      <c r="C24" s="25"/>
      <c r="D24" s="26" t="s">
        <v>644</v>
      </c>
    </row>
    <row r="25" spans="1:83" x14ac:dyDescent="0.2">
      <c r="A25" s="32"/>
      <c r="B25" s="32"/>
      <c r="C25" s="32"/>
      <c r="D25" s="48"/>
    </row>
  </sheetData>
  <mergeCells count="6">
    <mergeCell ref="C2:D2"/>
    <mergeCell ref="A3:D3"/>
    <mergeCell ref="B4:D4"/>
    <mergeCell ref="A5:B5"/>
    <mergeCell ref="C5:C6"/>
    <mergeCell ref="D5:D6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3"/>
  <sheetViews>
    <sheetView zoomScaleNormal="100" zoomScaleSheetLayoutView="130" workbookViewId="0">
      <selection activeCell="A4" sqref="A4:C4"/>
    </sheetView>
  </sheetViews>
  <sheetFormatPr defaultRowHeight="12.75" x14ac:dyDescent="0.2"/>
  <cols>
    <col min="1" max="1" width="27.42578125" style="70" customWidth="1"/>
    <col min="2" max="2" width="40.5703125" style="84" customWidth="1"/>
    <col min="3" max="3" width="20.7109375" style="53" customWidth="1"/>
    <col min="83" max="256" width="9.140625" style="69"/>
    <col min="257" max="257" width="27.42578125" style="69" customWidth="1"/>
    <col min="258" max="258" width="40.5703125" style="69" customWidth="1"/>
    <col min="259" max="259" width="20.7109375" style="69" customWidth="1"/>
    <col min="260" max="512" width="9.140625" style="69"/>
    <col min="513" max="513" width="27.42578125" style="69" customWidth="1"/>
    <col min="514" max="514" width="40.5703125" style="69" customWidth="1"/>
    <col min="515" max="515" width="20.7109375" style="69" customWidth="1"/>
    <col min="516" max="768" width="9.140625" style="69"/>
    <col min="769" max="769" width="27.42578125" style="69" customWidth="1"/>
    <col min="770" max="770" width="40.5703125" style="69" customWidth="1"/>
    <col min="771" max="771" width="20.7109375" style="69" customWidth="1"/>
    <col min="772" max="1024" width="9.140625" style="69"/>
    <col min="1025" max="1025" width="27.42578125" style="69" customWidth="1"/>
    <col min="1026" max="1026" width="40.5703125" style="69" customWidth="1"/>
    <col min="1027" max="1027" width="20.7109375" style="69" customWidth="1"/>
    <col min="1028" max="1280" width="9.140625" style="69"/>
    <col min="1281" max="1281" width="27.42578125" style="69" customWidth="1"/>
    <col min="1282" max="1282" width="40.5703125" style="69" customWidth="1"/>
    <col min="1283" max="1283" width="20.7109375" style="69" customWidth="1"/>
    <col min="1284" max="1536" width="9.140625" style="69"/>
    <col min="1537" max="1537" width="27.42578125" style="69" customWidth="1"/>
    <col min="1538" max="1538" width="40.5703125" style="69" customWidth="1"/>
    <col min="1539" max="1539" width="20.7109375" style="69" customWidth="1"/>
    <col min="1540" max="1792" width="9.140625" style="69"/>
    <col min="1793" max="1793" width="27.42578125" style="69" customWidth="1"/>
    <col min="1794" max="1794" width="40.5703125" style="69" customWidth="1"/>
    <col min="1795" max="1795" width="20.7109375" style="69" customWidth="1"/>
    <col min="1796" max="2048" width="9.140625" style="69"/>
    <col min="2049" max="2049" width="27.42578125" style="69" customWidth="1"/>
    <col min="2050" max="2050" width="40.5703125" style="69" customWidth="1"/>
    <col min="2051" max="2051" width="20.7109375" style="69" customWidth="1"/>
    <col min="2052" max="2304" width="9.140625" style="69"/>
    <col min="2305" max="2305" width="27.42578125" style="69" customWidth="1"/>
    <col min="2306" max="2306" width="40.5703125" style="69" customWidth="1"/>
    <col min="2307" max="2307" width="20.7109375" style="69" customWidth="1"/>
    <col min="2308" max="2560" width="9.140625" style="69"/>
    <col min="2561" max="2561" width="27.42578125" style="69" customWidth="1"/>
    <col min="2562" max="2562" width="40.5703125" style="69" customWidth="1"/>
    <col min="2563" max="2563" width="20.7109375" style="69" customWidth="1"/>
    <col min="2564" max="2816" width="9.140625" style="69"/>
    <col min="2817" max="2817" width="27.42578125" style="69" customWidth="1"/>
    <col min="2818" max="2818" width="40.5703125" style="69" customWidth="1"/>
    <col min="2819" max="2819" width="20.7109375" style="69" customWidth="1"/>
    <col min="2820" max="3072" width="9.140625" style="69"/>
    <col min="3073" max="3073" width="27.42578125" style="69" customWidth="1"/>
    <col min="3074" max="3074" width="40.5703125" style="69" customWidth="1"/>
    <col min="3075" max="3075" width="20.7109375" style="69" customWidth="1"/>
    <col min="3076" max="3328" width="9.140625" style="69"/>
    <col min="3329" max="3329" width="27.42578125" style="69" customWidth="1"/>
    <col min="3330" max="3330" width="40.5703125" style="69" customWidth="1"/>
    <col min="3331" max="3331" width="20.7109375" style="69" customWidth="1"/>
    <col min="3332" max="3584" width="9.140625" style="69"/>
    <col min="3585" max="3585" width="27.42578125" style="69" customWidth="1"/>
    <col min="3586" max="3586" width="40.5703125" style="69" customWidth="1"/>
    <col min="3587" max="3587" width="20.7109375" style="69" customWidth="1"/>
    <col min="3588" max="3840" width="9.140625" style="69"/>
    <col min="3841" max="3841" width="27.42578125" style="69" customWidth="1"/>
    <col min="3842" max="3842" width="40.5703125" style="69" customWidth="1"/>
    <col min="3843" max="3843" width="20.7109375" style="69" customWidth="1"/>
    <col min="3844" max="4096" width="9.140625" style="69"/>
    <col min="4097" max="4097" width="27.42578125" style="69" customWidth="1"/>
    <col min="4098" max="4098" width="40.5703125" style="69" customWidth="1"/>
    <col min="4099" max="4099" width="20.7109375" style="69" customWidth="1"/>
    <col min="4100" max="4352" width="9.140625" style="69"/>
    <col min="4353" max="4353" width="27.42578125" style="69" customWidth="1"/>
    <col min="4354" max="4354" width="40.5703125" style="69" customWidth="1"/>
    <col min="4355" max="4355" width="20.7109375" style="69" customWidth="1"/>
    <col min="4356" max="4608" width="9.140625" style="69"/>
    <col min="4609" max="4609" width="27.42578125" style="69" customWidth="1"/>
    <col min="4610" max="4610" width="40.5703125" style="69" customWidth="1"/>
    <col min="4611" max="4611" width="20.7109375" style="69" customWidth="1"/>
    <col min="4612" max="4864" width="9.140625" style="69"/>
    <col min="4865" max="4865" width="27.42578125" style="69" customWidth="1"/>
    <col min="4866" max="4866" width="40.5703125" style="69" customWidth="1"/>
    <col min="4867" max="4867" width="20.7109375" style="69" customWidth="1"/>
    <col min="4868" max="5120" width="9.140625" style="69"/>
    <col min="5121" max="5121" width="27.42578125" style="69" customWidth="1"/>
    <col min="5122" max="5122" width="40.5703125" style="69" customWidth="1"/>
    <col min="5123" max="5123" width="20.7109375" style="69" customWidth="1"/>
    <col min="5124" max="5376" width="9.140625" style="69"/>
    <col min="5377" max="5377" width="27.42578125" style="69" customWidth="1"/>
    <col min="5378" max="5378" width="40.5703125" style="69" customWidth="1"/>
    <col min="5379" max="5379" width="20.7109375" style="69" customWidth="1"/>
    <col min="5380" max="5632" width="9.140625" style="69"/>
    <col min="5633" max="5633" width="27.42578125" style="69" customWidth="1"/>
    <col min="5634" max="5634" width="40.5703125" style="69" customWidth="1"/>
    <col min="5635" max="5635" width="20.7109375" style="69" customWidth="1"/>
    <col min="5636" max="5888" width="9.140625" style="69"/>
    <col min="5889" max="5889" width="27.42578125" style="69" customWidth="1"/>
    <col min="5890" max="5890" width="40.5703125" style="69" customWidth="1"/>
    <col min="5891" max="5891" width="20.7109375" style="69" customWidth="1"/>
    <col min="5892" max="6144" width="9.140625" style="69"/>
    <col min="6145" max="6145" width="27.42578125" style="69" customWidth="1"/>
    <col min="6146" max="6146" width="40.5703125" style="69" customWidth="1"/>
    <col min="6147" max="6147" width="20.7109375" style="69" customWidth="1"/>
    <col min="6148" max="6400" width="9.140625" style="69"/>
    <col min="6401" max="6401" width="27.42578125" style="69" customWidth="1"/>
    <col min="6402" max="6402" width="40.5703125" style="69" customWidth="1"/>
    <col min="6403" max="6403" width="20.7109375" style="69" customWidth="1"/>
    <col min="6404" max="6656" width="9.140625" style="69"/>
    <col min="6657" max="6657" width="27.42578125" style="69" customWidth="1"/>
    <col min="6658" max="6658" width="40.5703125" style="69" customWidth="1"/>
    <col min="6659" max="6659" width="20.7109375" style="69" customWidth="1"/>
    <col min="6660" max="6912" width="9.140625" style="69"/>
    <col min="6913" max="6913" width="27.42578125" style="69" customWidth="1"/>
    <col min="6914" max="6914" width="40.5703125" style="69" customWidth="1"/>
    <col min="6915" max="6915" width="20.7109375" style="69" customWidth="1"/>
    <col min="6916" max="7168" width="9.140625" style="69"/>
    <col min="7169" max="7169" width="27.42578125" style="69" customWidth="1"/>
    <col min="7170" max="7170" width="40.5703125" style="69" customWidth="1"/>
    <col min="7171" max="7171" width="20.7109375" style="69" customWidth="1"/>
    <col min="7172" max="7424" width="9.140625" style="69"/>
    <col min="7425" max="7425" width="27.42578125" style="69" customWidth="1"/>
    <col min="7426" max="7426" width="40.5703125" style="69" customWidth="1"/>
    <col min="7427" max="7427" width="20.7109375" style="69" customWidth="1"/>
    <col min="7428" max="7680" width="9.140625" style="69"/>
    <col min="7681" max="7681" width="27.42578125" style="69" customWidth="1"/>
    <col min="7682" max="7682" width="40.5703125" style="69" customWidth="1"/>
    <col min="7683" max="7683" width="20.7109375" style="69" customWidth="1"/>
    <col min="7684" max="7936" width="9.140625" style="69"/>
    <col min="7937" max="7937" width="27.42578125" style="69" customWidth="1"/>
    <col min="7938" max="7938" width="40.5703125" style="69" customWidth="1"/>
    <col min="7939" max="7939" width="20.7109375" style="69" customWidth="1"/>
    <col min="7940" max="8192" width="9.140625" style="69"/>
    <col min="8193" max="8193" width="27.42578125" style="69" customWidth="1"/>
    <col min="8194" max="8194" width="40.5703125" style="69" customWidth="1"/>
    <col min="8195" max="8195" width="20.7109375" style="69" customWidth="1"/>
    <col min="8196" max="8448" width="9.140625" style="69"/>
    <col min="8449" max="8449" width="27.42578125" style="69" customWidth="1"/>
    <col min="8450" max="8450" width="40.5703125" style="69" customWidth="1"/>
    <col min="8451" max="8451" width="20.7109375" style="69" customWidth="1"/>
    <col min="8452" max="8704" width="9.140625" style="69"/>
    <col min="8705" max="8705" width="27.42578125" style="69" customWidth="1"/>
    <col min="8706" max="8706" width="40.5703125" style="69" customWidth="1"/>
    <col min="8707" max="8707" width="20.7109375" style="69" customWidth="1"/>
    <col min="8708" max="8960" width="9.140625" style="69"/>
    <col min="8961" max="8961" width="27.42578125" style="69" customWidth="1"/>
    <col min="8962" max="8962" width="40.5703125" style="69" customWidth="1"/>
    <col min="8963" max="8963" width="20.7109375" style="69" customWidth="1"/>
    <col min="8964" max="9216" width="9.140625" style="69"/>
    <col min="9217" max="9217" width="27.42578125" style="69" customWidth="1"/>
    <col min="9218" max="9218" width="40.5703125" style="69" customWidth="1"/>
    <col min="9219" max="9219" width="20.7109375" style="69" customWidth="1"/>
    <col min="9220" max="9472" width="9.140625" style="69"/>
    <col min="9473" max="9473" width="27.42578125" style="69" customWidth="1"/>
    <col min="9474" max="9474" width="40.5703125" style="69" customWidth="1"/>
    <col min="9475" max="9475" width="20.7109375" style="69" customWidth="1"/>
    <col min="9476" max="9728" width="9.140625" style="69"/>
    <col min="9729" max="9729" width="27.42578125" style="69" customWidth="1"/>
    <col min="9730" max="9730" width="40.5703125" style="69" customWidth="1"/>
    <col min="9731" max="9731" width="20.7109375" style="69" customWidth="1"/>
    <col min="9732" max="9984" width="9.140625" style="69"/>
    <col min="9985" max="9985" width="27.42578125" style="69" customWidth="1"/>
    <col min="9986" max="9986" width="40.5703125" style="69" customWidth="1"/>
    <col min="9987" max="9987" width="20.7109375" style="69" customWidth="1"/>
    <col min="9988" max="10240" width="9.140625" style="69"/>
    <col min="10241" max="10241" width="27.42578125" style="69" customWidth="1"/>
    <col min="10242" max="10242" width="40.5703125" style="69" customWidth="1"/>
    <col min="10243" max="10243" width="20.7109375" style="69" customWidth="1"/>
    <col min="10244" max="10496" width="9.140625" style="69"/>
    <col min="10497" max="10497" width="27.42578125" style="69" customWidth="1"/>
    <col min="10498" max="10498" width="40.5703125" style="69" customWidth="1"/>
    <col min="10499" max="10499" width="20.7109375" style="69" customWidth="1"/>
    <col min="10500" max="10752" width="9.140625" style="69"/>
    <col min="10753" max="10753" width="27.42578125" style="69" customWidth="1"/>
    <col min="10754" max="10754" width="40.5703125" style="69" customWidth="1"/>
    <col min="10755" max="10755" width="20.7109375" style="69" customWidth="1"/>
    <col min="10756" max="11008" width="9.140625" style="69"/>
    <col min="11009" max="11009" width="27.42578125" style="69" customWidth="1"/>
    <col min="11010" max="11010" width="40.5703125" style="69" customWidth="1"/>
    <col min="11011" max="11011" width="20.7109375" style="69" customWidth="1"/>
    <col min="11012" max="11264" width="9.140625" style="69"/>
    <col min="11265" max="11265" width="27.42578125" style="69" customWidth="1"/>
    <col min="11266" max="11266" width="40.5703125" style="69" customWidth="1"/>
    <col min="11267" max="11267" width="20.7109375" style="69" customWidth="1"/>
    <col min="11268" max="11520" width="9.140625" style="69"/>
    <col min="11521" max="11521" width="27.42578125" style="69" customWidth="1"/>
    <col min="11522" max="11522" width="40.5703125" style="69" customWidth="1"/>
    <col min="11523" max="11523" width="20.7109375" style="69" customWidth="1"/>
    <col min="11524" max="11776" width="9.140625" style="69"/>
    <col min="11777" max="11777" width="27.42578125" style="69" customWidth="1"/>
    <col min="11778" max="11778" width="40.5703125" style="69" customWidth="1"/>
    <col min="11779" max="11779" width="20.7109375" style="69" customWidth="1"/>
    <col min="11780" max="12032" width="9.140625" style="69"/>
    <col min="12033" max="12033" width="27.42578125" style="69" customWidth="1"/>
    <col min="12034" max="12034" width="40.5703125" style="69" customWidth="1"/>
    <col min="12035" max="12035" width="20.7109375" style="69" customWidth="1"/>
    <col min="12036" max="12288" width="9.140625" style="69"/>
    <col min="12289" max="12289" width="27.42578125" style="69" customWidth="1"/>
    <col min="12290" max="12290" width="40.5703125" style="69" customWidth="1"/>
    <col min="12291" max="12291" width="20.7109375" style="69" customWidth="1"/>
    <col min="12292" max="12544" width="9.140625" style="69"/>
    <col min="12545" max="12545" width="27.42578125" style="69" customWidth="1"/>
    <col min="12546" max="12546" width="40.5703125" style="69" customWidth="1"/>
    <col min="12547" max="12547" width="20.7109375" style="69" customWidth="1"/>
    <col min="12548" max="12800" width="9.140625" style="69"/>
    <col min="12801" max="12801" width="27.42578125" style="69" customWidth="1"/>
    <col min="12802" max="12802" width="40.5703125" style="69" customWidth="1"/>
    <col min="12803" max="12803" width="20.7109375" style="69" customWidth="1"/>
    <col min="12804" max="13056" width="9.140625" style="69"/>
    <col min="13057" max="13057" width="27.42578125" style="69" customWidth="1"/>
    <col min="13058" max="13058" width="40.5703125" style="69" customWidth="1"/>
    <col min="13059" max="13059" width="20.7109375" style="69" customWidth="1"/>
    <col min="13060" max="13312" width="9.140625" style="69"/>
    <col min="13313" max="13313" width="27.42578125" style="69" customWidth="1"/>
    <col min="13314" max="13314" width="40.5703125" style="69" customWidth="1"/>
    <col min="13315" max="13315" width="20.7109375" style="69" customWidth="1"/>
    <col min="13316" max="13568" width="9.140625" style="69"/>
    <col min="13569" max="13569" width="27.42578125" style="69" customWidth="1"/>
    <col min="13570" max="13570" width="40.5703125" style="69" customWidth="1"/>
    <col min="13571" max="13571" width="20.7109375" style="69" customWidth="1"/>
    <col min="13572" max="13824" width="9.140625" style="69"/>
    <col min="13825" max="13825" width="27.42578125" style="69" customWidth="1"/>
    <col min="13826" max="13826" width="40.5703125" style="69" customWidth="1"/>
    <col min="13827" max="13827" width="20.7109375" style="69" customWidth="1"/>
    <col min="13828" max="14080" width="9.140625" style="69"/>
    <col min="14081" max="14081" width="27.42578125" style="69" customWidth="1"/>
    <col min="14082" max="14082" width="40.5703125" style="69" customWidth="1"/>
    <col min="14083" max="14083" width="20.7109375" style="69" customWidth="1"/>
    <col min="14084" max="14336" width="9.140625" style="69"/>
    <col min="14337" max="14337" width="27.42578125" style="69" customWidth="1"/>
    <col min="14338" max="14338" width="40.5703125" style="69" customWidth="1"/>
    <col min="14339" max="14339" width="20.7109375" style="69" customWidth="1"/>
    <col min="14340" max="14592" width="9.140625" style="69"/>
    <col min="14593" max="14593" width="27.42578125" style="69" customWidth="1"/>
    <col min="14594" max="14594" width="40.5703125" style="69" customWidth="1"/>
    <col min="14595" max="14595" width="20.7109375" style="69" customWidth="1"/>
    <col min="14596" max="14848" width="9.140625" style="69"/>
    <col min="14849" max="14849" width="27.42578125" style="69" customWidth="1"/>
    <col min="14850" max="14850" width="40.5703125" style="69" customWidth="1"/>
    <col min="14851" max="14851" width="20.7109375" style="69" customWidth="1"/>
    <col min="14852" max="15104" width="9.140625" style="69"/>
    <col min="15105" max="15105" width="27.42578125" style="69" customWidth="1"/>
    <col min="15106" max="15106" width="40.5703125" style="69" customWidth="1"/>
    <col min="15107" max="15107" width="20.7109375" style="69" customWidth="1"/>
    <col min="15108" max="15360" width="9.140625" style="69"/>
    <col min="15361" max="15361" width="27.42578125" style="69" customWidth="1"/>
    <col min="15362" max="15362" width="40.5703125" style="69" customWidth="1"/>
    <col min="15363" max="15363" width="20.7109375" style="69" customWidth="1"/>
    <col min="15364" max="15616" width="9.140625" style="69"/>
    <col min="15617" max="15617" width="27.42578125" style="69" customWidth="1"/>
    <col min="15618" max="15618" width="40.5703125" style="69" customWidth="1"/>
    <col min="15619" max="15619" width="20.7109375" style="69" customWidth="1"/>
    <col min="15620" max="15872" width="9.140625" style="69"/>
    <col min="15873" max="15873" width="27.42578125" style="69" customWidth="1"/>
    <col min="15874" max="15874" width="40.5703125" style="69" customWidth="1"/>
    <col min="15875" max="15875" width="20.7109375" style="69" customWidth="1"/>
    <col min="15876" max="16128" width="9.140625" style="69"/>
    <col min="16129" max="16129" width="27.42578125" style="69" customWidth="1"/>
    <col min="16130" max="16130" width="40.5703125" style="69" customWidth="1"/>
    <col min="16131" max="16131" width="20.7109375" style="69" customWidth="1"/>
    <col min="16132" max="16384" width="9.140625" style="69"/>
  </cols>
  <sheetData>
    <row r="1" spans="1:82" x14ac:dyDescent="0.2">
      <c r="A1" s="97"/>
      <c r="B1" s="440" t="s">
        <v>283</v>
      </c>
      <c r="C1" s="440"/>
      <c r="D1" s="71"/>
    </row>
    <row r="2" spans="1:82" ht="39" customHeight="1" x14ac:dyDescent="0.2">
      <c r="A2" s="99"/>
      <c r="B2" s="442" t="s">
        <v>727</v>
      </c>
      <c r="C2" s="442"/>
      <c r="D2" s="72"/>
    </row>
    <row r="3" spans="1:82" s="74" customFormat="1" ht="84.75" customHeight="1" x14ac:dyDescent="0.2">
      <c r="A3" s="466" t="s">
        <v>713</v>
      </c>
      <c r="B3" s="466"/>
      <c r="C3" s="476"/>
      <c r="D3"/>
      <c r="E3" s="7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s="74" customFormat="1" ht="17.25" customHeight="1" x14ac:dyDescent="0.2">
      <c r="A4" s="477" t="s">
        <v>329</v>
      </c>
      <c r="B4" s="469"/>
      <c r="C4" s="469"/>
      <c r="D4"/>
      <c r="E4" s="73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</row>
    <row r="5" spans="1:82" s="77" customFormat="1" ht="87.75" customHeight="1" x14ac:dyDescent="0.2">
      <c r="A5" s="75" t="s">
        <v>284</v>
      </c>
      <c r="B5" s="78" t="s">
        <v>216</v>
      </c>
      <c r="C5" s="85" t="s">
        <v>212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s="79" customFormat="1" x14ac:dyDescent="0.2">
      <c r="A6" s="120">
        <v>1</v>
      </c>
      <c r="B6" s="121">
        <f>+A6+1</f>
        <v>2</v>
      </c>
      <c r="C6" s="121">
        <v>3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</row>
    <row r="7" spans="1:82" s="82" customFormat="1" ht="56.25" customHeight="1" x14ac:dyDescent="0.2">
      <c r="A7" s="80" t="s">
        <v>263</v>
      </c>
      <c r="B7" s="81" t="s">
        <v>264</v>
      </c>
      <c r="C7" s="342">
        <f>C8</f>
        <v>796.10200000000077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</row>
    <row r="8" spans="1:82" s="82" customFormat="1" ht="31.5" x14ac:dyDescent="0.2">
      <c r="A8" s="80" t="s">
        <v>265</v>
      </c>
      <c r="B8" s="81" t="s">
        <v>266</v>
      </c>
      <c r="C8" s="342">
        <f>C9+C13</f>
        <v>796.10200000000077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</row>
    <row r="9" spans="1:82" s="82" customFormat="1" ht="36.75" customHeight="1" x14ac:dyDescent="0.2">
      <c r="A9" s="80" t="s">
        <v>267</v>
      </c>
      <c r="B9" s="81" t="s">
        <v>268</v>
      </c>
      <c r="C9" s="342">
        <f t="shared" ref="C9:C11" si="0">+C10</f>
        <v>-9218.3819999999996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</row>
    <row r="10" spans="1:82" s="82" customFormat="1" ht="32.25" customHeight="1" x14ac:dyDescent="0.2">
      <c r="A10" s="80" t="s">
        <v>269</v>
      </c>
      <c r="B10" s="81" t="s">
        <v>270</v>
      </c>
      <c r="C10" s="342">
        <f t="shared" si="0"/>
        <v>-9218.3819999999996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</row>
    <row r="11" spans="1:82" s="82" customFormat="1" ht="39" customHeight="1" x14ac:dyDescent="0.2">
      <c r="A11" s="80" t="s">
        <v>271</v>
      </c>
      <c r="B11" s="81" t="s">
        <v>272</v>
      </c>
      <c r="C11" s="342">
        <f t="shared" si="0"/>
        <v>-9218.3819999999996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</row>
    <row r="12" spans="1:82" s="82" customFormat="1" ht="51" customHeight="1" x14ac:dyDescent="0.2">
      <c r="A12" s="80" t="s">
        <v>273</v>
      </c>
      <c r="B12" s="81" t="s">
        <v>144</v>
      </c>
      <c r="C12" s="342">
        <f>'5'!D14</f>
        <v>-9218.3819999999996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</row>
    <row r="13" spans="1:82" s="82" customFormat="1" ht="30.75" customHeight="1" x14ac:dyDescent="0.2">
      <c r="A13" s="80" t="s">
        <v>274</v>
      </c>
      <c r="B13" s="81" t="s">
        <v>275</v>
      </c>
      <c r="C13" s="342">
        <f t="shared" ref="C13:C15" si="1">+C14</f>
        <v>10014.484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</row>
    <row r="14" spans="1:82" s="82" customFormat="1" ht="31.5" x14ac:dyDescent="0.2">
      <c r="A14" s="80" t="s">
        <v>276</v>
      </c>
      <c r="B14" s="81" t="s">
        <v>277</v>
      </c>
      <c r="C14" s="342">
        <f t="shared" si="1"/>
        <v>10014.484</v>
      </c>
      <c r="D14" s="73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</row>
    <row r="15" spans="1:82" s="82" customFormat="1" ht="39" customHeight="1" x14ac:dyDescent="0.2">
      <c r="A15" s="80" t="s">
        <v>278</v>
      </c>
      <c r="B15" s="81" t="s">
        <v>279</v>
      </c>
      <c r="C15" s="342">
        <f t="shared" si="1"/>
        <v>10014.484</v>
      </c>
      <c r="D15" s="73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</row>
    <row r="16" spans="1:82" s="82" customFormat="1" ht="37.5" customHeight="1" x14ac:dyDescent="0.2">
      <c r="A16" s="80" t="s">
        <v>280</v>
      </c>
      <c r="B16" s="81" t="s">
        <v>281</v>
      </c>
      <c r="C16" s="342">
        <f>'5'!D18</f>
        <v>10014.484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</row>
    <row r="17" spans="1:4" x14ac:dyDescent="0.2">
      <c r="A17" s="82"/>
      <c r="B17" s="83"/>
    </row>
    <row r="19" spans="1:4" ht="15.75" x14ac:dyDescent="0.25">
      <c r="A19" s="25" t="s">
        <v>643</v>
      </c>
      <c r="B19" s="25"/>
      <c r="C19" s="254"/>
      <c r="D19" s="26"/>
    </row>
    <row r="20" spans="1:4" ht="15.75" x14ac:dyDescent="0.25">
      <c r="A20" s="25" t="s">
        <v>490</v>
      </c>
      <c r="B20" s="25"/>
      <c r="C20" s="26" t="s">
        <v>649</v>
      </c>
    </row>
    <row r="21" spans="1:4" ht="15.75" x14ac:dyDescent="0.25">
      <c r="A21" s="25"/>
      <c r="B21" s="254"/>
      <c r="C21" s="25"/>
      <c r="D21" s="26"/>
    </row>
    <row r="22" spans="1:4" ht="15.75" x14ac:dyDescent="0.25">
      <c r="A22" s="25" t="s">
        <v>491</v>
      </c>
      <c r="B22" s="25"/>
      <c r="C22" s="26" t="s">
        <v>644</v>
      </c>
    </row>
    <row r="23" spans="1:4" x14ac:dyDescent="0.2">
      <c r="A23" s="32"/>
      <c r="B23" s="32"/>
      <c r="C23" s="32"/>
      <c r="D23" s="48"/>
    </row>
  </sheetData>
  <mergeCells count="4">
    <mergeCell ref="A3:C3"/>
    <mergeCell ref="A4:C4"/>
    <mergeCell ref="B1:C1"/>
    <mergeCell ref="B2:C2"/>
  </mergeCells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B7" workbookViewId="0">
      <selection activeCell="G15" sqref="G15"/>
    </sheetView>
  </sheetViews>
  <sheetFormatPr defaultRowHeight="15" x14ac:dyDescent="0.25"/>
  <cols>
    <col min="1" max="1" width="35.140625" style="193" customWidth="1"/>
    <col min="2" max="2" width="27.42578125" style="193" customWidth="1"/>
    <col min="3" max="3" width="40.5703125" style="193" customWidth="1"/>
    <col min="4" max="5" width="17.42578125" style="193" customWidth="1"/>
    <col min="6" max="6" width="19.85546875" style="193" customWidth="1"/>
    <col min="7" max="7" width="18.85546875" style="193" customWidth="1"/>
    <col min="8" max="16384" width="9.140625" style="193"/>
  </cols>
  <sheetData>
    <row r="1" spans="1:8" ht="15.75" customHeight="1" x14ac:dyDescent="0.25">
      <c r="C1" s="192"/>
      <c r="D1" s="390"/>
      <c r="E1" s="390"/>
      <c r="F1" s="169"/>
      <c r="G1" s="169"/>
      <c r="H1" s="169"/>
    </row>
    <row r="2" spans="1:8" ht="15" customHeight="1" x14ac:dyDescent="0.25">
      <c r="D2" s="392"/>
      <c r="E2" s="392"/>
      <c r="F2" s="392"/>
      <c r="G2" s="392"/>
      <c r="H2" s="192"/>
    </row>
    <row r="3" spans="1:8" x14ac:dyDescent="0.25">
      <c r="D3" s="392"/>
      <c r="E3" s="392"/>
      <c r="F3" s="392"/>
      <c r="G3" s="392"/>
    </row>
    <row r="6" spans="1:8" ht="49.5" customHeight="1" x14ac:dyDescent="0.25">
      <c r="A6" s="480" t="s">
        <v>716</v>
      </c>
      <c r="B6" s="481"/>
      <c r="C6" s="481"/>
      <c r="D6" s="481"/>
      <c r="E6" s="481"/>
      <c r="F6" s="481"/>
      <c r="G6" s="481"/>
    </row>
    <row r="7" spans="1:8" x14ac:dyDescent="0.25">
      <c r="A7" s="226"/>
      <c r="B7" s="482" t="s">
        <v>329</v>
      </c>
      <c r="C7" s="483"/>
      <c r="D7" s="483"/>
      <c r="E7" s="483"/>
      <c r="F7" s="483"/>
      <c r="G7" s="483"/>
    </row>
    <row r="8" spans="1:8" ht="31.5" customHeight="1" x14ac:dyDescent="0.25">
      <c r="A8" s="484" t="s">
        <v>145</v>
      </c>
      <c r="B8" s="485"/>
      <c r="C8" s="486" t="s">
        <v>216</v>
      </c>
      <c r="D8" s="225" t="s">
        <v>392</v>
      </c>
      <c r="E8" s="225" t="s">
        <v>391</v>
      </c>
      <c r="F8" s="224" t="s">
        <v>392</v>
      </c>
      <c r="G8" s="224" t="s">
        <v>391</v>
      </c>
    </row>
    <row r="9" spans="1:8" ht="47.25" customHeight="1" x14ac:dyDescent="0.25">
      <c r="A9" s="223" t="s">
        <v>282</v>
      </c>
      <c r="B9" s="222" t="s">
        <v>262</v>
      </c>
      <c r="C9" s="487"/>
      <c r="D9" s="488" t="s">
        <v>714</v>
      </c>
      <c r="E9" s="488"/>
      <c r="F9" s="489" t="s">
        <v>715</v>
      </c>
      <c r="G9" s="490"/>
    </row>
    <row r="10" spans="1:8" s="219" customFormat="1" ht="12.75" x14ac:dyDescent="0.2">
      <c r="A10" s="218">
        <v>1</v>
      </c>
      <c r="B10" s="221">
        <v>2</v>
      </c>
      <c r="C10" s="220">
        <v>3</v>
      </c>
      <c r="D10" s="220">
        <v>4</v>
      </c>
      <c r="E10" s="220">
        <v>5</v>
      </c>
      <c r="F10" s="220">
        <v>6</v>
      </c>
      <c r="G10" s="220">
        <v>7</v>
      </c>
    </row>
    <row r="11" spans="1:8" ht="47.25" x14ac:dyDescent="0.25">
      <c r="A11" s="218"/>
      <c r="B11" s="215" t="s">
        <v>263</v>
      </c>
      <c r="C11" s="214" t="s">
        <v>264</v>
      </c>
      <c r="D11" s="217">
        <f>+D13</f>
        <v>774.5</v>
      </c>
      <c r="E11" s="217">
        <f>+E13</f>
        <v>-21.599999999998545</v>
      </c>
      <c r="F11" s="217">
        <f>+F13</f>
        <v>796.10200000000077</v>
      </c>
      <c r="G11" s="217">
        <f>+G13</f>
        <v>-656.19599999999991</v>
      </c>
    </row>
    <row r="12" spans="1:8" ht="47.25" customHeight="1" x14ac:dyDescent="0.25">
      <c r="A12" s="216" t="s">
        <v>455</v>
      </c>
      <c r="B12" s="478" t="s">
        <v>454</v>
      </c>
      <c r="C12" s="479"/>
      <c r="D12" s="213">
        <f>+D13</f>
        <v>774.5</v>
      </c>
      <c r="E12" s="213">
        <f>+E13</f>
        <v>-21.599999999998545</v>
      </c>
      <c r="F12" s="213">
        <f>+F13</f>
        <v>796.10200000000077</v>
      </c>
      <c r="G12" s="213">
        <f>+G13</f>
        <v>-656.19599999999991</v>
      </c>
    </row>
    <row r="13" spans="1:8" ht="31.5" x14ac:dyDescent="0.25">
      <c r="A13" s="216" t="s">
        <v>455</v>
      </c>
      <c r="B13" s="215" t="s">
        <v>265</v>
      </c>
      <c r="C13" s="214" t="s">
        <v>266</v>
      </c>
      <c r="D13" s="213">
        <f>D14+D18</f>
        <v>774.5</v>
      </c>
      <c r="E13" s="213">
        <f>E14+E18</f>
        <v>-21.599999999998545</v>
      </c>
      <c r="F13" s="213">
        <f>F14+F18</f>
        <v>796.10200000000077</v>
      </c>
      <c r="G13" s="213">
        <f>G14+G18</f>
        <v>-656.19599999999991</v>
      </c>
    </row>
    <row r="14" spans="1:8" ht="31.5" x14ac:dyDescent="0.25">
      <c r="A14" s="216" t="s">
        <v>455</v>
      </c>
      <c r="B14" s="215" t="s">
        <v>267</v>
      </c>
      <c r="C14" s="214" t="s">
        <v>268</v>
      </c>
      <c r="D14" s="213">
        <f t="shared" ref="D14:G16" si="0">+D15</f>
        <v>-10070</v>
      </c>
      <c r="E14" s="213">
        <f t="shared" si="0"/>
        <v>-10156.199999999999</v>
      </c>
      <c r="F14" s="213">
        <f t="shared" si="0"/>
        <v>-9218.3819999999996</v>
      </c>
      <c r="G14" s="213">
        <f t="shared" si="0"/>
        <v>-10442.599999999999</v>
      </c>
    </row>
    <row r="15" spans="1:8" ht="31.5" x14ac:dyDescent="0.25">
      <c r="A15" s="216" t="s">
        <v>455</v>
      </c>
      <c r="B15" s="215" t="s">
        <v>269</v>
      </c>
      <c r="C15" s="214" t="s">
        <v>270</v>
      </c>
      <c r="D15" s="213">
        <f t="shared" si="0"/>
        <v>-10070</v>
      </c>
      <c r="E15" s="213">
        <f t="shared" si="0"/>
        <v>-10156.199999999999</v>
      </c>
      <c r="F15" s="213">
        <f t="shared" si="0"/>
        <v>-9218.3819999999996</v>
      </c>
      <c r="G15" s="213">
        <f t="shared" si="0"/>
        <v>-10442.599999999999</v>
      </c>
    </row>
    <row r="16" spans="1:8" ht="31.5" x14ac:dyDescent="0.25">
      <c r="A16" s="216" t="s">
        <v>455</v>
      </c>
      <c r="B16" s="215" t="s">
        <v>271</v>
      </c>
      <c r="C16" s="214" t="s">
        <v>272</v>
      </c>
      <c r="D16" s="213">
        <f>D17</f>
        <v>-10070</v>
      </c>
      <c r="E16" s="213">
        <f t="shared" si="0"/>
        <v>-10156.199999999999</v>
      </c>
      <c r="F16" s="213">
        <f t="shared" si="0"/>
        <v>-9218.3819999999996</v>
      </c>
      <c r="G16" s="213">
        <f t="shared" si="0"/>
        <v>-10442.599999999999</v>
      </c>
    </row>
    <row r="17" spans="1:7" ht="47.25" x14ac:dyDescent="0.25">
      <c r="A17" s="216" t="s">
        <v>455</v>
      </c>
      <c r="B17" s="215" t="s">
        <v>273</v>
      </c>
      <c r="C17" s="214" t="s">
        <v>144</v>
      </c>
      <c r="D17" s="213">
        <f>-'информация по доходам'!C38</f>
        <v>-10070</v>
      </c>
      <c r="E17" s="213">
        <f>-'информация по доходам'!D38</f>
        <v>-10156.199999999999</v>
      </c>
      <c r="F17" s="213">
        <f>-'анализ поступл по кодам класс'!D34</f>
        <v>-9218.3819999999996</v>
      </c>
      <c r="G17" s="213">
        <f>-'информация по доходам'!H38</f>
        <v>-10442.599999999999</v>
      </c>
    </row>
    <row r="18" spans="1:7" ht="31.5" x14ac:dyDescent="0.25">
      <c r="A18" s="216" t="s">
        <v>455</v>
      </c>
      <c r="B18" s="215" t="s">
        <v>274</v>
      </c>
      <c r="C18" s="214" t="s">
        <v>275</v>
      </c>
      <c r="D18" s="213">
        <f t="shared" ref="D18:G20" si="1">+D19</f>
        <v>10844.5</v>
      </c>
      <c r="E18" s="213">
        <f t="shared" si="1"/>
        <v>10134.6</v>
      </c>
      <c r="F18" s="213">
        <f t="shared" si="1"/>
        <v>10014.484</v>
      </c>
      <c r="G18" s="213">
        <f t="shared" si="1"/>
        <v>9786.4039999999986</v>
      </c>
    </row>
    <row r="19" spans="1:7" ht="31.5" x14ac:dyDescent="0.25">
      <c r="A19" s="216" t="s">
        <v>455</v>
      </c>
      <c r="B19" s="215" t="s">
        <v>276</v>
      </c>
      <c r="C19" s="214" t="s">
        <v>277</v>
      </c>
      <c r="D19" s="213">
        <f t="shared" si="1"/>
        <v>10844.5</v>
      </c>
      <c r="E19" s="213">
        <f t="shared" si="1"/>
        <v>10134.6</v>
      </c>
      <c r="F19" s="213">
        <f t="shared" si="1"/>
        <v>10014.484</v>
      </c>
      <c r="G19" s="213">
        <f t="shared" si="1"/>
        <v>9786.4039999999986</v>
      </c>
    </row>
    <row r="20" spans="1:7" ht="31.5" x14ac:dyDescent="0.25">
      <c r="A20" s="216" t="s">
        <v>455</v>
      </c>
      <c r="B20" s="215" t="s">
        <v>278</v>
      </c>
      <c r="C20" s="214" t="s">
        <v>279</v>
      </c>
      <c r="D20" s="213">
        <f t="shared" si="1"/>
        <v>10844.5</v>
      </c>
      <c r="E20" s="213">
        <f t="shared" si="1"/>
        <v>10134.6</v>
      </c>
      <c r="F20" s="213">
        <f t="shared" si="1"/>
        <v>10014.484</v>
      </c>
      <c r="G20" s="213">
        <f t="shared" si="1"/>
        <v>9786.4039999999986</v>
      </c>
    </row>
    <row r="21" spans="1:7" ht="31.5" x14ac:dyDescent="0.25">
      <c r="A21" s="216" t="s">
        <v>455</v>
      </c>
      <c r="B21" s="215" t="s">
        <v>280</v>
      </c>
      <c r="C21" s="214" t="s">
        <v>281</v>
      </c>
      <c r="D21" s="213">
        <f>'информация по ведомственной'!G89</f>
        <v>10844.5</v>
      </c>
      <c r="E21" s="213">
        <f>'информация по ведомственной'!H89</f>
        <v>10134.6</v>
      </c>
      <c r="F21" s="213">
        <f>'информация по ведомственной'!K89</f>
        <v>10014.484</v>
      </c>
      <c r="G21" s="213">
        <f>'информация по ведомственной'!L89</f>
        <v>9786.4039999999986</v>
      </c>
    </row>
  </sheetData>
  <mergeCells count="9">
    <mergeCell ref="B12:C12"/>
    <mergeCell ref="D2:G3"/>
    <mergeCell ref="D1:E1"/>
    <mergeCell ref="A6:G6"/>
    <mergeCell ref="B7:G7"/>
    <mergeCell ref="A8:B8"/>
    <mergeCell ref="C8:C9"/>
    <mergeCell ref="D9:E9"/>
    <mergeCell ref="F9:G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70" zoomScaleNormal="70" workbookViewId="0">
      <pane ySplit="6" topLeftCell="A10" activePane="bottomLeft" state="frozen"/>
      <selection pane="bottomLeft" activeCell="F10" sqref="F10"/>
    </sheetView>
  </sheetViews>
  <sheetFormatPr defaultRowHeight="18.75" x14ac:dyDescent="0.3"/>
  <cols>
    <col min="1" max="1" width="45.140625" style="122" customWidth="1"/>
    <col min="2" max="2" width="17" style="123" customWidth="1"/>
    <col min="3" max="3" width="44.7109375" style="122" customWidth="1"/>
    <col min="4" max="4" width="19.5703125" style="122" customWidth="1"/>
    <col min="5" max="6" width="20.7109375" style="124" customWidth="1"/>
    <col min="7" max="7" width="14.28515625" style="124" customWidth="1"/>
    <col min="8" max="8" width="23.42578125" style="122" customWidth="1"/>
  </cols>
  <sheetData>
    <row r="1" spans="1:10" ht="97.5" customHeight="1" x14ac:dyDescent="0.3">
      <c r="E1" s="492" t="s">
        <v>728</v>
      </c>
      <c r="F1" s="492"/>
      <c r="G1" s="492"/>
      <c r="H1" s="492"/>
    </row>
    <row r="2" spans="1:10" x14ac:dyDescent="0.3">
      <c r="H2" s="125"/>
    </row>
    <row r="3" spans="1:10" ht="36.75" customHeight="1" x14ac:dyDescent="0.3">
      <c r="A3" s="491" t="s">
        <v>717</v>
      </c>
      <c r="B3" s="491"/>
      <c r="C3" s="491"/>
      <c r="D3" s="491"/>
      <c r="E3" s="491"/>
      <c r="F3" s="491"/>
      <c r="G3" s="491"/>
      <c r="H3" s="491"/>
    </row>
    <row r="4" spans="1:10" ht="19.5" thickBot="1" x14ac:dyDescent="0.35">
      <c r="H4" s="126" t="s">
        <v>329</v>
      </c>
    </row>
    <row r="5" spans="1:10" ht="94.5" thickBot="1" x14ac:dyDescent="0.25">
      <c r="A5" s="127" t="s">
        <v>156</v>
      </c>
      <c r="B5" s="128" t="s">
        <v>155</v>
      </c>
      <c r="C5" s="127" t="s">
        <v>154</v>
      </c>
      <c r="D5" s="129" t="s">
        <v>296</v>
      </c>
      <c r="E5" s="129" t="s">
        <v>153</v>
      </c>
      <c r="F5" s="129" t="s">
        <v>152</v>
      </c>
      <c r="G5" s="129" t="s">
        <v>157</v>
      </c>
      <c r="H5" s="127" t="s">
        <v>151</v>
      </c>
    </row>
    <row r="6" spans="1:10" s="1" customFormat="1" x14ac:dyDescent="0.2">
      <c r="A6" s="130" t="s">
        <v>6</v>
      </c>
      <c r="B6" s="130" t="s">
        <v>7</v>
      </c>
      <c r="C6" s="130" t="s">
        <v>8</v>
      </c>
      <c r="D6" s="130" t="s">
        <v>9</v>
      </c>
      <c r="E6" s="130" t="s">
        <v>10</v>
      </c>
      <c r="F6" s="130" t="s">
        <v>11</v>
      </c>
      <c r="G6" s="130" t="s">
        <v>12</v>
      </c>
      <c r="H6" s="130" t="s">
        <v>13</v>
      </c>
    </row>
    <row r="7" spans="1:10" ht="74.25" customHeight="1" x14ac:dyDescent="0.2">
      <c r="A7" s="227" t="str">
        <f>'анализ испол расх прог и непрог'!F80</f>
        <v>Муниципальная программа «Развитие улично-дорожной сети рабочего поселка (пгт) Экимчан на 2018-2020 гг»</v>
      </c>
      <c r="B7" s="335" t="s">
        <v>546</v>
      </c>
      <c r="C7" s="227" t="s">
        <v>669</v>
      </c>
      <c r="D7" s="228">
        <f>E7</f>
        <v>191.66</v>
      </c>
      <c r="E7" s="343">
        <f>'анализ испол расх прог и непрог'!G80</f>
        <v>191.66</v>
      </c>
      <c r="F7" s="343">
        <f>'анализ испол расх прог и непрог'!H80</f>
        <v>25.4</v>
      </c>
      <c r="G7" s="229">
        <v>0</v>
      </c>
      <c r="H7" s="227"/>
      <c r="I7" s="279"/>
      <c r="J7" s="337"/>
    </row>
    <row r="8" spans="1:10" ht="107.25" customHeight="1" x14ac:dyDescent="0.2">
      <c r="A8" s="227" t="str">
        <f>'анализ испол расх прог и непрог'!F84</f>
        <v>Муниципальная программа «Об энергосбережении и повышении энергитической эффективности в пгт Экимчан на 2018-2020 гг»</v>
      </c>
      <c r="B8" s="335" t="s">
        <v>539</v>
      </c>
      <c r="C8" s="227" t="s">
        <v>487</v>
      </c>
      <c r="D8" s="228">
        <f>E8</f>
        <v>5</v>
      </c>
      <c r="E8" s="343">
        <f>'анализ испол расх прог и непрог'!G84</f>
        <v>5</v>
      </c>
      <c r="F8" s="343">
        <f>'анализ испол расх прог и непрог'!H84</f>
        <v>1.43</v>
      </c>
      <c r="G8" s="228">
        <f t="shared" ref="G8:G16" si="0">(F8/E8)*100</f>
        <v>28.599999999999998</v>
      </c>
      <c r="H8" s="227" t="s">
        <v>718</v>
      </c>
      <c r="I8" s="279"/>
      <c r="J8" s="337"/>
    </row>
    <row r="9" spans="1:10" ht="81.75" customHeight="1" x14ac:dyDescent="0.3">
      <c r="A9" s="493" t="str">
        <f>'анализ испол расх прог и непрог'!F88</f>
        <v>Муниципальная программа "Развитие и модернизация жилищно-коммунального хозяйства в 2018-2020 гг"</v>
      </c>
      <c r="B9" s="336" t="s">
        <v>536</v>
      </c>
      <c r="C9" s="263" t="s">
        <v>599</v>
      </c>
      <c r="D9" s="228">
        <f t="shared" ref="D9:D16" si="1">E9</f>
        <v>0</v>
      </c>
      <c r="E9" s="343">
        <v>0</v>
      </c>
      <c r="F9" s="343">
        <v>0</v>
      </c>
      <c r="G9" s="228">
        <v>0</v>
      </c>
      <c r="H9" s="495"/>
      <c r="I9" s="338"/>
      <c r="J9" s="337"/>
    </row>
    <row r="10" spans="1:10" ht="81.75" customHeight="1" x14ac:dyDescent="0.3">
      <c r="A10" s="494"/>
      <c r="B10" s="336" t="s">
        <v>537</v>
      </c>
      <c r="C10" s="263" t="s">
        <v>686</v>
      </c>
      <c r="D10" s="228">
        <f t="shared" si="1"/>
        <v>747</v>
      </c>
      <c r="E10" s="343">
        <v>747</v>
      </c>
      <c r="F10" s="343">
        <v>747</v>
      </c>
      <c r="G10" s="228">
        <v>0</v>
      </c>
      <c r="H10" s="496"/>
      <c r="I10" s="338"/>
      <c r="J10" s="337"/>
    </row>
    <row r="11" spans="1:10" ht="117.75" customHeight="1" x14ac:dyDescent="0.2">
      <c r="A11" s="227" t="str">
        <f>'анализ испол расх прог и непрог'!F95</f>
        <v>Целевая программа "Противодействие экстремизму и профилактика терроризма в муниципальном образовании рабочий поселок (пгт) Экимчан на 2017-2019</v>
      </c>
      <c r="B11" s="336" t="s">
        <v>651</v>
      </c>
      <c r="C11" s="227" t="s">
        <v>670</v>
      </c>
      <c r="D11" s="228">
        <f t="shared" si="1"/>
        <v>0.5</v>
      </c>
      <c r="E11" s="343">
        <f>'анализ испол расх прог и непрог'!G95</f>
        <v>0.5</v>
      </c>
      <c r="F11" s="343">
        <f>'анализ испол расх прог и непрог'!H95</f>
        <v>0.5</v>
      </c>
      <c r="G11" s="228">
        <f t="shared" si="0"/>
        <v>100</v>
      </c>
      <c r="H11" s="227"/>
      <c r="I11" s="279"/>
      <c r="J11" s="337"/>
    </row>
    <row r="12" spans="1:10" ht="100.5" customHeight="1" x14ac:dyDescent="0.2">
      <c r="A12" s="227" t="str">
        <f>'анализ испол расх прог и непрог'!F99</f>
        <v>Муниципальная программа «Пожарная безопасность и защита населения на территории рабочего поселка (пгт) Экимчан на 2018-2020 гг»</v>
      </c>
      <c r="B12" s="335" t="s">
        <v>535</v>
      </c>
      <c r="C12" s="279" t="s">
        <v>486</v>
      </c>
      <c r="D12" s="228">
        <f t="shared" si="1"/>
        <v>260</v>
      </c>
      <c r="E12" s="343">
        <f>'анализ испол расх прог и непрог'!G99</f>
        <v>260</v>
      </c>
      <c r="F12" s="343">
        <f>'анализ испол расх прог и непрог'!H99</f>
        <v>245.98</v>
      </c>
      <c r="G12" s="228">
        <f t="shared" si="0"/>
        <v>94.607692307692304</v>
      </c>
      <c r="H12" s="227"/>
      <c r="I12" s="279"/>
      <c r="J12" s="337"/>
    </row>
    <row r="13" spans="1:10" ht="56.25" customHeight="1" x14ac:dyDescent="0.2">
      <c r="A13" s="227" t="str">
        <f>'анализ испол расх прог и непрог'!F103</f>
        <v>Муниципальная программа "Развитие физической культуры и спорта в пгт Экимчан на 2016-2018гг"</v>
      </c>
      <c r="B13" s="335" t="s">
        <v>547</v>
      </c>
      <c r="C13" s="227" t="s">
        <v>488</v>
      </c>
      <c r="D13" s="228">
        <f t="shared" si="1"/>
        <v>49</v>
      </c>
      <c r="E13" s="343">
        <f>'анализ испол расх прог и непрог'!G103</f>
        <v>49</v>
      </c>
      <c r="F13" s="343">
        <f>'анализ испол расх прог и непрог'!H103</f>
        <v>49</v>
      </c>
      <c r="G13" s="228">
        <f t="shared" si="0"/>
        <v>100</v>
      </c>
      <c r="H13" s="227"/>
      <c r="I13" s="337"/>
      <c r="J13" s="337"/>
    </row>
    <row r="14" spans="1:10" ht="61.5" customHeight="1" x14ac:dyDescent="0.2">
      <c r="A14" s="227" t="str">
        <f>'анализ испол расх прог и непрог'!F107</f>
        <v>Муниципальная программа "Дорожное хозяйство рабочего поселка (пгт) Экимчан на 2017-2019гг"</v>
      </c>
      <c r="B14" s="336" t="s">
        <v>629</v>
      </c>
      <c r="C14" s="279" t="s">
        <v>346</v>
      </c>
      <c r="D14" s="228">
        <f t="shared" si="1"/>
        <v>989.88</v>
      </c>
      <c r="E14" s="343">
        <f>'анализ испол расх прог и непрог'!G107</f>
        <v>989.88</v>
      </c>
      <c r="F14" s="343">
        <f>'анализ испол расх прог и непрог'!H107</f>
        <v>959.93</v>
      </c>
      <c r="G14" s="228">
        <f t="shared" si="0"/>
        <v>96.974380733018137</v>
      </c>
      <c r="H14" s="227"/>
      <c r="I14" s="337"/>
      <c r="J14" s="337"/>
    </row>
    <row r="15" spans="1:10" ht="79.5" customHeight="1" x14ac:dyDescent="0.2">
      <c r="A15" s="227" t="str">
        <f>'анализ испол расх прог и непрог'!F111</f>
        <v>Муниципальная программа "Благоустройство территории рабочего поселка (пгт) Экимчан на 2017-2019гг"</v>
      </c>
      <c r="B15" s="336" t="s">
        <v>630</v>
      </c>
      <c r="C15" s="227" t="s">
        <v>635</v>
      </c>
      <c r="D15" s="228">
        <f t="shared" si="1"/>
        <v>372</v>
      </c>
      <c r="E15" s="343">
        <f>'анализ испол расх прог и непрог'!G111</f>
        <v>372</v>
      </c>
      <c r="F15" s="343">
        <f>'анализ испол расх прог и непрог'!H111</f>
        <v>371.99</v>
      </c>
      <c r="G15" s="228">
        <f t="shared" si="0"/>
        <v>99.997311827956992</v>
      </c>
      <c r="H15" s="227"/>
      <c r="I15" s="279"/>
      <c r="J15" s="337"/>
    </row>
    <row r="16" spans="1:10" ht="77.25" customHeight="1" x14ac:dyDescent="0.2">
      <c r="A16" s="340" t="str">
        <f>'анализ испол расх прог и непрог'!F115</f>
        <v>Целевая программа "Формирование современной городской среды на территории рабочего поселка (пгт) Экимчан на 2018-2022 годы"</v>
      </c>
      <c r="B16" s="336" t="s">
        <v>654</v>
      </c>
      <c r="C16" s="227" t="s">
        <v>672</v>
      </c>
      <c r="D16" s="228">
        <f t="shared" si="1"/>
        <v>80</v>
      </c>
      <c r="E16" s="343">
        <f>'анализ испол расх прог и непрог'!G115</f>
        <v>80</v>
      </c>
      <c r="F16" s="343">
        <f>'анализ испол расх прог и непрог'!H115</f>
        <v>80</v>
      </c>
      <c r="G16" s="229">
        <f t="shared" si="0"/>
        <v>100</v>
      </c>
      <c r="H16" s="227"/>
      <c r="I16" s="279"/>
      <c r="J16" s="337"/>
    </row>
    <row r="17" spans="3:10" x14ac:dyDescent="0.3">
      <c r="C17" s="264" t="s">
        <v>143</v>
      </c>
      <c r="D17" s="265">
        <f>SUM(D7:D16)</f>
        <v>2695.04</v>
      </c>
      <c r="E17" s="265">
        <f>SUM(E7:E16)</f>
        <v>2695.04</v>
      </c>
      <c r="F17" s="265">
        <f>SUM(F7:F16)</f>
        <v>2481.2299999999996</v>
      </c>
      <c r="G17" s="229">
        <f>F17*100/E17</f>
        <v>92.06653704583232</v>
      </c>
      <c r="H17" s="264"/>
      <c r="I17" s="337"/>
      <c r="J17" s="337"/>
    </row>
    <row r="18" spans="3:10" x14ac:dyDescent="0.3">
      <c r="I18" s="337"/>
      <c r="J18" s="337"/>
    </row>
    <row r="19" spans="3:10" x14ac:dyDescent="0.3">
      <c r="I19" s="337"/>
      <c r="J19" s="337"/>
    </row>
  </sheetData>
  <mergeCells count="4">
    <mergeCell ref="A3:H3"/>
    <mergeCell ref="E1:H1"/>
    <mergeCell ref="A9:A10"/>
    <mergeCell ref="H9:H10"/>
  </mergeCells>
  <pageMargins left="0.70866141732283472" right="0.3" top="0.74803149606299213" bottom="0.74803149606299213" header="0.31496062992125984" footer="0.31496062992125984"/>
  <pageSetup paperSize="9" scale="4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workbookViewId="0">
      <selection activeCell="D5" sqref="D5"/>
    </sheetView>
  </sheetViews>
  <sheetFormatPr defaultRowHeight="18.75" x14ac:dyDescent="0.3"/>
  <cols>
    <col min="2" max="2" width="32.5703125" style="23" customWidth="1"/>
    <col min="3" max="3" width="46.5703125" style="23" customWidth="1"/>
    <col min="4" max="4" width="22.42578125" style="23" customWidth="1"/>
    <col min="5" max="5" width="18.28515625" style="23" customWidth="1"/>
    <col min="6" max="6" width="16" style="23" customWidth="1"/>
    <col min="7" max="7" width="9" style="15" customWidth="1"/>
  </cols>
  <sheetData>
    <row r="1" spans="2:6" ht="18" customHeight="1" x14ac:dyDescent="0.3">
      <c r="C1" s="100"/>
      <c r="D1" s="499" t="s">
        <v>729</v>
      </c>
      <c r="E1" s="499"/>
      <c r="F1" s="499"/>
    </row>
    <row r="2" spans="2:6" ht="30" customHeight="1" x14ac:dyDescent="0.3">
      <c r="C2" s="100"/>
      <c r="D2" s="499"/>
      <c r="E2" s="499"/>
      <c r="F2" s="499"/>
    </row>
    <row r="3" spans="2:6" ht="18" customHeight="1" x14ac:dyDescent="0.3">
      <c r="B3" s="100"/>
      <c r="C3" s="100"/>
      <c r="D3" s="499"/>
      <c r="E3" s="499"/>
      <c r="F3" s="499"/>
    </row>
    <row r="4" spans="2:6" ht="29.25" customHeight="1" x14ac:dyDescent="0.3">
      <c r="B4" s="100"/>
      <c r="C4" s="100"/>
      <c r="D4" s="499"/>
      <c r="E4" s="499"/>
      <c r="F4" s="499"/>
    </row>
    <row r="5" spans="2:6" ht="18" customHeight="1" x14ac:dyDescent="0.3">
      <c r="B5" s="100"/>
      <c r="C5" s="100"/>
      <c r="D5" s="100"/>
      <c r="E5" s="100"/>
      <c r="F5" s="100"/>
    </row>
    <row r="6" spans="2:6" ht="23.25" customHeight="1" x14ac:dyDescent="0.3">
      <c r="B6" s="100"/>
      <c r="C6" s="100"/>
      <c r="D6" s="100"/>
      <c r="E6" s="100"/>
      <c r="F6" s="100"/>
    </row>
    <row r="7" spans="2:6" ht="18" customHeight="1" x14ac:dyDescent="0.3">
      <c r="B7" s="100"/>
      <c r="C7" s="100"/>
      <c r="D7" s="100"/>
      <c r="E7" s="100"/>
      <c r="F7" s="100"/>
    </row>
    <row r="8" spans="2:6" ht="18" customHeight="1" x14ac:dyDescent="0.3">
      <c r="B8" s="100"/>
      <c r="C8" s="100"/>
      <c r="D8" s="100"/>
      <c r="E8" s="100"/>
      <c r="F8" s="100"/>
    </row>
    <row r="9" spans="2:6" ht="18" x14ac:dyDescent="0.25">
      <c r="B9" s="497" t="s">
        <v>719</v>
      </c>
      <c r="C9" s="498"/>
      <c r="D9" s="498"/>
      <c r="E9" s="498"/>
      <c r="F9" s="498"/>
    </row>
    <row r="10" spans="2:6" ht="34.5" customHeight="1" x14ac:dyDescent="0.25">
      <c r="B10" s="498"/>
      <c r="C10" s="498"/>
      <c r="D10" s="498"/>
      <c r="E10" s="498"/>
      <c r="F10" s="498"/>
    </row>
    <row r="11" spans="2:6" ht="34.5" customHeight="1" x14ac:dyDescent="0.3">
      <c r="B11" s="24"/>
      <c r="C11" s="24"/>
      <c r="D11" s="24"/>
      <c r="E11" s="24"/>
      <c r="F11" s="24"/>
    </row>
    <row r="12" spans="2:6" ht="19.5" thickBot="1" x14ac:dyDescent="0.35">
      <c r="B12" s="16"/>
      <c r="C12" s="16"/>
      <c r="D12" s="16"/>
      <c r="E12" s="16"/>
      <c r="F12" s="17" t="s">
        <v>329</v>
      </c>
    </row>
    <row r="13" spans="2:6" ht="57" thickBot="1" x14ac:dyDescent="0.3">
      <c r="B13" s="18" t="s">
        <v>145</v>
      </c>
      <c r="C13" s="19" t="s">
        <v>146</v>
      </c>
      <c r="D13" s="19" t="s">
        <v>147</v>
      </c>
      <c r="E13" s="19" t="s">
        <v>148</v>
      </c>
      <c r="F13" s="19" t="s">
        <v>149</v>
      </c>
    </row>
    <row r="14" spans="2:6" ht="73.5" customHeight="1" x14ac:dyDescent="0.25">
      <c r="B14" s="283" t="s">
        <v>640</v>
      </c>
      <c r="C14" s="132" t="s">
        <v>612</v>
      </c>
      <c r="D14" s="140">
        <v>1151.71</v>
      </c>
      <c r="E14" s="140">
        <v>1151.7</v>
      </c>
      <c r="F14" s="354">
        <f>(E14/D14)*100</f>
        <v>99.999131725868494</v>
      </c>
    </row>
    <row r="15" spans="2:6" ht="19.5" thickBot="1" x14ac:dyDescent="0.3">
      <c r="B15" s="267"/>
      <c r="C15" s="268" t="s">
        <v>327</v>
      </c>
      <c r="D15" s="141">
        <v>42.2</v>
      </c>
      <c r="E15" s="141">
        <v>42.2</v>
      </c>
      <c r="F15" s="355">
        <f>(E15/D15)*100</f>
        <v>100</v>
      </c>
    </row>
    <row r="16" spans="2:6" ht="38.25" thickBot="1" x14ac:dyDescent="0.35">
      <c r="B16" s="266" t="s">
        <v>638</v>
      </c>
      <c r="C16" s="269" t="s">
        <v>517</v>
      </c>
      <c r="D16" s="142">
        <v>1232.7</v>
      </c>
      <c r="E16" s="142">
        <v>1232.7</v>
      </c>
      <c r="F16" s="361">
        <f>(E16/D16)*100</f>
        <v>100</v>
      </c>
    </row>
    <row r="17" spans="2:6" ht="78" customHeight="1" thickBot="1" x14ac:dyDescent="0.35">
      <c r="B17" s="282" t="s">
        <v>641</v>
      </c>
      <c r="C17" s="269" t="s">
        <v>509</v>
      </c>
      <c r="D17" s="142">
        <v>29.13</v>
      </c>
      <c r="E17" s="142">
        <v>29.1</v>
      </c>
      <c r="F17" s="356">
        <f>E17/D17*100</f>
        <v>99.897013388259538</v>
      </c>
    </row>
    <row r="18" spans="2:6" ht="16.5" customHeight="1" thickBot="1" x14ac:dyDescent="0.3">
      <c r="B18" s="500" t="s">
        <v>639</v>
      </c>
      <c r="C18" s="505" t="s">
        <v>141</v>
      </c>
      <c r="D18" s="501">
        <v>99.9</v>
      </c>
      <c r="E18" s="502">
        <v>99.9</v>
      </c>
      <c r="F18" s="503">
        <f>E18*100/D18</f>
        <v>100</v>
      </c>
    </row>
    <row r="19" spans="2:6" ht="18.75" customHeight="1" thickBot="1" x14ac:dyDescent="0.3">
      <c r="B19" s="500"/>
      <c r="C19" s="506"/>
      <c r="D19" s="502"/>
      <c r="E19" s="502"/>
      <c r="F19" s="504"/>
    </row>
    <row r="20" spans="2:6" ht="52.5" customHeight="1" thickBot="1" x14ac:dyDescent="0.3">
      <c r="B20" s="500"/>
      <c r="C20" s="507"/>
      <c r="D20" s="502"/>
      <c r="E20" s="502"/>
      <c r="F20" s="504"/>
    </row>
    <row r="21" spans="2:6" ht="56.25" customHeight="1" thickBot="1" x14ac:dyDescent="0.3">
      <c r="B21" s="18" t="s">
        <v>642</v>
      </c>
      <c r="C21" s="20" t="s">
        <v>142</v>
      </c>
      <c r="D21" s="143">
        <v>2541.1999999999998</v>
      </c>
      <c r="E21" s="143">
        <v>2541.1999999999998</v>
      </c>
      <c r="F21" s="357">
        <f>E21*100/D21</f>
        <v>100</v>
      </c>
    </row>
    <row r="22" spans="2:6" ht="19.5" thickBot="1" x14ac:dyDescent="0.3">
      <c r="B22" s="21"/>
      <c r="C22" s="22" t="s">
        <v>150</v>
      </c>
      <c r="D22" s="359">
        <f>SUM(D14:D21)</f>
        <v>5096.84</v>
      </c>
      <c r="E22" s="359">
        <f>SUM(E14:E21)</f>
        <v>5096.8</v>
      </c>
      <c r="F22" s="358">
        <f>E22/D22*100</f>
        <v>99.999215200006276</v>
      </c>
    </row>
  </sheetData>
  <mergeCells count="7">
    <mergeCell ref="B9:F10"/>
    <mergeCell ref="D1:F4"/>
    <mergeCell ref="B18:B20"/>
    <mergeCell ref="D18:D20"/>
    <mergeCell ref="E18:E20"/>
    <mergeCell ref="F18:F20"/>
    <mergeCell ref="C18:C20"/>
  </mergeCells>
  <pageMargins left="0.70866141732283472" right="0.35" top="0.74803149606299213" bottom="0.74803149606299213" header="0.31496062992125984" footer="0.31496062992125984"/>
  <pageSetup paperSize="9" scale="6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J5" sqref="J5"/>
    </sheetView>
  </sheetViews>
  <sheetFormatPr defaultRowHeight="18.75" x14ac:dyDescent="0.3"/>
  <cols>
    <col min="1" max="1" width="13" style="108" customWidth="1"/>
    <col min="2" max="2" width="24.7109375" style="108" customWidth="1"/>
    <col min="3" max="3" width="16.85546875" style="108" customWidth="1"/>
    <col min="4" max="5" width="9.140625" style="108"/>
    <col min="6" max="6" width="20.7109375" style="108" customWidth="1"/>
    <col min="7" max="11" width="12.42578125" style="108" customWidth="1"/>
    <col min="12" max="12" width="22.7109375" style="108" customWidth="1"/>
    <col min="13" max="13" width="12" style="108" customWidth="1"/>
    <col min="14" max="14" width="11.7109375" style="108" customWidth="1"/>
    <col min="15" max="16384" width="9.140625" style="107"/>
  </cols>
  <sheetData>
    <row r="1" spans="1:14" x14ac:dyDescent="0.3">
      <c r="J1" s="510" t="s">
        <v>730</v>
      </c>
      <c r="K1" s="510"/>
      <c r="L1" s="510"/>
      <c r="M1" s="510"/>
      <c r="N1" s="510"/>
    </row>
    <row r="2" spans="1:14" x14ac:dyDescent="0.3">
      <c r="J2" s="510"/>
      <c r="K2" s="510"/>
      <c r="L2" s="510"/>
      <c r="M2" s="510"/>
      <c r="N2" s="510"/>
    </row>
    <row r="3" spans="1:14" x14ac:dyDescent="0.3">
      <c r="J3" s="510"/>
      <c r="K3" s="510"/>
      <c r="L3" s="510"/>
      <c r="M3" s="510"/>
      <c r="N3" s="510"/>
    </row>
    <row r="4" spans="1:14" x14ac:dyDescent="0.3">
      <c r="J4" s="510"/>
      <c r="K4" s="510"/>
      <c r="L4" s="510"/>
      <c r="M4" s="510"/>
      <c r="N4" s="510"/>
    </row>
    <row r="7" spans="1:14" x14ac:dyDescent="0.3">
      <c r="M7" s="511"/>
      <c r="N7" s="511"/>
    </row>
    <row r="9" spans="1:14" x14ac:dyDescent="0.3">
      <c r="A9" s="509" t="s">
        <v>307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</row>
    <row r="10" spans="1:14" x14ac:dyDescent="0.3">
      <c r="A10" s="509" t="s">
        <v>489</v>
      </c>
      <c r="B10" s="509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09"/>
    </row>
    <row r="11" spans="1:14" x14ac:dyDescent="0.3">
      <c r="A11" s="509" t="s">
        <v>720</v>
      </c>
      <c r="B11" s="509"/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</row>
    <row r="12" spans="1:14" x14ac:dyDescent="0.3">
      <c r="N12" s="133" t="s">
        <v>692</v>
      </c>
    </row>
    <row r="13" spans="1:14" ht="20.25" customHeight="1" x14ac:dyDescent="0.3">
      <c r="A13" s="113"/>
      <c r="B13" s="112"/>
      <c r="C13" s="112"/>
      <c r="D13" s="111"/>
      <c r="E13" s="111"/>
      <c r="F13" s="111"/>
      <c r="G13" s="111"/>
      <c r="H13" s="111"/>
      <c r="I13" s="111"/>
      <c r="J13" s="110"/>
      <c r="K13" s="110"/>
      <c r="L13" s="110"/>
      <c r="M13" s="110"/>
      <c r="N13" s="109"/>
    </row>
    <row r="14" spans="1:14" s="115" customFormat="1" ht="60" customHeight="1" x14ac:dyDescent="0.3">
      <c r="A14" s="119" t="s">
        <v>306</v>
      </c>
      <c r="B14" s="118" t="s">
        <v>305</v>
      </c>
      <c r="C14" s="512" t="s">
        <v>304</v>
      </c>
      <c r="D14" s="513"/>
      <c r="E14" s="514" t="s">
        <v>303</v>
      </c>
      <c r="F14" s="515"/>
      <c r="G14" s="117" t="s">
        <v>302</v>
      </c>
      <c r="H14" s="117" t="s">
        <v>301</v>
      </c>
      <c r="I14" s="117" t="s">
        <v>300</v>
      </c>
      <c r="J14" s="116" t="s">
        <v>299</v>
      </c>
      <c r="K14" s="116" t="s">
        <v>298</v>
      </c>
      <c r="L14" s="116" t="s">
        <v>297</v>
      </c>
      <c r="M14" s="516" t="s">
        <v>695</v>
      </c>
      <c r="N14" s="517"/>
    </row>
    <row r="15" spans="1:14" s="115" customFormat="1" ht="138" customHeight="1" x14ac:dyDescent="0.3">
      <c r="A15" s="274">
        <v>43230</v>
      </c>
      <c r="B15" s="275" t="s">
        <v>683</v>
      </c>
      <c r="C15" s="518" t="s">
        <v>684</v>
      </c>
      <c r="D15" s="519"/>
      <c r="E15" s="514" t="s">
        <v>685</v>
      </c>
      <c r="F15" s="515"/>
      <c r="G15" s="118" t="s">
        <v>235</v>
      </c>
      <c r="H15" s="118" t="s">
        <v>542</v>
      </c>
      <c r="I15" s="118" t="s">
        <v>240</v>
      </c>
      <c r="J15" s="118" t="s">
        <v>682</v>
      </c>
      <c r="K15" s="116">
        <v>3000</v>
      </c>
      <c r="L15" s="116">
        <v>3000</v>
      </c>
      <c r="M15" s="116"/>
      <c r="N15" s="116"/>
    </row>
    <row r="16" spans="1:14" s="115" customFormat="1" ht="138" customHeight="1" x14ac:dyDescent="0.3">
      <c r="A16" s="274">
        <v>43300</v>
      </c>
      <c r="B16" s="275" t="s">
        <v>689</v>
      </c>
      <c r="C16" s="512" t="s">
        <v>690</v>
      </c>
      <c r="D16" s="513"/>
      <c r="E16" s="514" t="s">
        <v>691</v>
      </c>
      <c r="F16" s="515"/>
      <c r="G16" s="118" t="s">
        <v>235</v>
      </c>
      <c r="H16" s="118" t="s">
        <v>542</v>
      </c>
      <c r="I16" s="118" t="s">
        <v>240</v>
      </c>
      <c r="J16" s="118" t="s">
        <v>682</v>
      </c>
      <c r="K16" s="116">
        <v>2100</v>
      </c>
      <c r="L16" s="116">
        <f>K16+L15</f>
        <v>5100</v>
      </c>
      <c r="M16" s="116"/>
      <c r="N16" s="116"/>
    </row>
    <row r="17" spans="1:14" s="115" customFormat="1" ht="185.25" customHeight="1" x14ac:dyDescent="0.3">
      <c r="A17" s="274">
        <v>43369</v>
      </c>
      <c r="B17" s="275" t="s">
        <v>693</v>
      </c>
      <c r="C17" s="512" t="s">
        <v>694</v>
      </c>
      <c r="D17" s="513"/>
      <c r="E17" s="514" t="s">
        <v>691</v>
      </c>
      <c r="F17" s="515"/>
      <c r="G17" s="118" t="s">
        <v>235</v>
      </c>
      <c r="H17" s="118" t="s">
        <v>542</v>
      </c>
      <c r="I17" s="118" t="s">
        <v>240</v>
      </c>
      <c r="J17" s="118" t="s">
        <v>682</v>
      </c>
      <c r="K17" s="116">
        <v>8000</v>
      </c>
      <c r="L17" s="116">
        <f>K17+L16</f>
        <v>13100</v>
      </c>
      <c r="M17" s="116"/>
      <c r="N17" s="116"/>
    </row>
    <row r="18" spans="1:14" s="115" customFormat="1" ht="153" customHeight="1" x14ac:dyDescent="0.3">
      <c r="A18" s="274">
        <v>43445</v>
      </c>
      <c r="B18" s="275" t="s">
        <v>721</v>
      </c>
      <c r="C18" s="512" t="s">
        <v>722</v>
      </c>
      <c r="D18" s="513"/>
      <c r="E18" s="514" t="s">
        <v>691</v>
      </c>
      <c r="F18" s="515"/>
      <c r="G18" s="118" t="s">
        <v>235</v>
      </c>
      <c r="H18" s="118" t="s">
        <v>542</v>
      </c>
      <c r="I18" s="118" t="s">
        <v>240</v>
      </c>
      <c r="J18" s="118" t="s">
        <v>682</v>
      </c>
      <c r="K18" s="145">
        <v>3000</v>
      </c>
      <c r="L18" s="116">
        <f>K18+L17</f>
        <v>16100</v>
      </c>
      <c r="M18" s="145"/>
      <c r="N18" s="146"/>
    </row>
    <row r="19" spans="1:14" ht="20.25" customHeight="1" x14ac:dyDescent="0.3">
      <c r="A19" s="113"/>
      <c r="B19" s="112"/>
      <c r="C19" s="112"/>
      <c r="D19" s="111"/>
      <c r="E19" s="111"/>
      <c r="F19" s="111"/>
      <c r="G19" s="111"/>
      <c r="H19" s="111"/>
      <c r="I19" s="111"/>
      <c r="J19" s="114" t="s">
        <v>143</v>
      </c>
      <c r="K19" s="147">
        <f>SUM(K15:K18)</f>
        <v>16100</v>
      </c>
      <c r="L19" s="147">
        <v>16100</v>
      </c>
      <c r="M19" s="147"/>
      <c r="N19" s="148">
        <v>0</v>
      </c>
    </row>
    <row r="20" spans="1:14" ht="20.25" customHeight="1" x14ac:dyDescent="0.3">
      <c r="A20" s="113"/>
      <c r="B20" s="112"/>
      <c r="C20" s="112"/>
      <c r="D20" s="111"/>
      <c r="E20" s="111"/>
      <c r="F20" s="111"/>
      <c r="G20" s="111"/>
      <c r="H20" s="111"/>
      <c r="I20" s="111"/>
      <c r="J20" s="110"/>
      <c r="K20" s="110"/>
      <c r="L20" s="110"/>
      <c r="M20" s="110"/>
      <c r="N20" s="109"/>
    </row>
    <row r="21" spans="1:14" ht="20.25" customHeight="1" x14ac:dyDescent="0.3">
      <c r="A21" s="113"/>
      <c r="B21" s="112"/>
      <c r="C21" s="112"/>
      <c r="D21" s="111"/>
      <c r="E21" s="111"/>
      <c r="F21" s="111"/>
      <c r="G21" s="111"/>
      <c r="H21" s="111"/>
      <c r="I21" s="111"/>
      <c r="J21" s="110"/>
      <c r="K21" s="110"/>
      <c r="L21" s="110"/>
      <c r="M21" s="110"/>
      <c r="N21" s="109"/>
    </row>
    <row r="22" spans="1:14" ht="20.25" customHeight="1" x14ac:dyDescent="0.3">
      <c r="A22" s="113"/>
      <c r="B22" s="112"/>
      <c r="C22" s="112"/>
      <c r="D22" s="111"/>
      <c r="E22" s="111"/>
      <c r="F22" s="111"/>
      <c r="G22" s="111"/>
      <c r="H22" s="111"/>
      <c r="I22" s="111"/>
      <c r="J22" s="110"/>
      <c r="K22" s="110"/>
      <c r="L22" s="110"/>
      <c r="M22" s="110"/>
      <c r="N22" s="109"/>
    </row>
    <row r="24" spans="1:14" x14ac:dyDescent="0.3">
      <c r="A24" s="25" t="s">
        <v>643</v>
      </c>
      <c r="B24" s="25"/>
      <c r="C24" s="254"/>
      <c r="D24" s="26"/>
    </row>
    <row r="25" spans="1:14" x14ac:dyDescent="0.3">
      <c r="A25" s="25" t="s">
        <v>490</v>
      </c>
      <c r="B25" s="25"/>
      <c r="C25" s="25"/>
      <c r="D25" s="26" t="s">
        <v>649</v>
      </c>
      <c r="I25" s="107"/>
      <c r="J25" s="107"/>
      <c r="K25" s="107"/>
      <c r="L25" s="107"/>
      <c r="M25" s="107"/>
      <c r="N25" s="107"/>
    </row>
    <row r="26" spans="1:14" x14ac:dyDescent="0.3">
      <c r="A26" s="25"/>
      <c r="B26" s="254"/>
      <c r="C26" s="25"/>
      <c r="D26" s="26"/>
    </row>
    <row r="27" spans="1:14" x14ac:dyDescent="0.3">
      <c r="A27" s="25" t="s">
        <v>491</v>
      </c>
      <c r="B27" s="25"/>
      <c r="C27" s="25"/>
      <c r="D27" s="26" t="s">
        <v>644</v>
      </c>
      <c r="G27" s="508"/>
      <c r="H27" s="508"/>
      <c r="I27" s="107"/>
      <c r="J27" s="107"/>
      <c r="K27" s="107"/>
      <c r="L27" s="107"/>
      <c r="M27" s="107"/>
      <c r="N27" s="107"/>
    </row>
    <row r="28" spans="1:14" x14ac:dyDescent="0.3">
      <c r="A28" s="32"/>
      <c r="B28" s="32"/>
      <c r="C28" s="32"/>
      <c r="D28" s="48"/>
      <c r="G28" s="508"/>
      <c r="H28" s="508"/>
      <c r="I28" s="107"/>
      <c r="J28" s="107"/>
      <c r="K28" s="107"/>
      <c r="L28" s="107"/>
      <c r="M28" s="107"/>
      <c r="N28" s="107"/>
    </row>
  </sheetData>
  <mergeCells count="18">
    <mergeCell ref="C17:D17"/>
    <mergeCell ref="E17:F17"/>
    <mergeCell ref="G28:H28"/>
    <mergeCell ref="A10:N10"/>
    <mergeCell ref="A9:N9"/>
    <mergeCell ref="A11:N11"/>
    <mergeCell ref="J1:N4"/>
    <mergeCell ref="M7:N7"/>
    <mergeCell ref="G27:H27"/>
    <mergeCell ref="C18:D18"/>
    <mergeCell ref="E18:F18"/>
    <mergeCell ref="M14:N14"/>
    <mergeCell ref="E14:F14"/>
    <mergeCell ref="C14:D14"/>
    <mergeCell ref="C15:D15"/>
    <mergeCell ref="E15:F15"/>
    <mergeCell ref="C16:D16"/>
    <mergeCell ref="E16:F1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pane ySplit="7" topLeftCell="A8" activePane="bottomLeft" state="frozen"/>
      <selection pane="bottomLeft" activeCell="C2" sqref="C2:D2"/>
    </sheetView>
  </sheetViews>
  <sheetFormatPr defaultRowHeight="15.75" x14ac:dyDescent="0.25"/>
  <cols>
    <col min="1" max="1" width="9.28515625" style="25" customWidth="1"/>
    <col min="2" max="2" width="24.28515625" style="25" customWidth="1"/>
    <col min="3" max="3" width="54.28515625" style="25" customWidth="1"/>
    <col min="4" max="4" width="15.28515625" style="26" customWidth="1"/>
    <col min="5" max="5" width="9.140625" customWidth="1"/>
  </cols>
  <sheetData>
    <row r="1" spans="1:4" ht="20.25" customHeight="1" x14ac:dyDescent="0.25">
      <c r="C1" s="378" t="s">
        <v>285</v>
      </c>
      <c r="D1" s="378"/>
    </row>
    <row r="2" spans="1:4" s="29" customFormat="1" ht="32.25" customHeight="1" x14ac:dyDescent="0.25">
      <c r="A2" s="87"/>
      <c r="B2" s="87"/>
      <c r="C2" s="379" t="s">
        <v>725</v>
      </c>
      <c r="D2" s="379"/>
    </row>
    <row r="3" spans="1:4" s="29" customFormat="1" ht="32.25" customHeight="1" x14ac:dyDescent="0.25">
      <c r="A3" s="87"/>
      <c r="B3" s="87"/>
      <c r="C3" s="89"/>
      <c r="D3" s="89"/>
    </row>
    <row r="4" spans="1:4" s="29" customFormat="1" ht="32.25" customHeight="1" x14ac:dyDescent="0.25">
      <c r="A4" s="384" t="s">
        <v>696</v>
      </c>
      <c r="B4" s="384"/>
      <c r="C4" s="384"/>
      <c r="D4" s="384"/>
    </row>
    <row r="5" spans="1:4" x14ac:dyDescent="0.25">
      <c r="D5" s="88" t="s">
        <v>328</v>
      </c>
    </row>
    <row r="6" spans="1:4" ht="36.75" customHeight="1" x14ac:dyDescent="0.2">
      <c r="A6" s="380" t="s">
        <v>286</v>
      </c>
      <c r="B6" s="381"/>
      <c r="C6" s="382" t="s">
        <v>89</v>
      </c>
      <c r="D6" s="383" t="s">
        <v>212</v>
      </c>
    </row>
    <row r="7" spans="1:4" s="1" customFormat="1" ht="82.5" customHeight="1" x14ac:dyDescent="0.2">
      <c r="A7" s="75" t="s">
        <v>287</v>
      </c>
      <c r="B7" s="250" t="s">
        <v>453</v>
      </c>
      <c r="C7" s="382"/>
      <c r="D7" s="383"/>
    </row>
    <row r="8" spans="1:4" ht="12.75" x14ac:dyDescent="0.2">
      <c r="A8" s="91" t="s">
        <v>6</v>
      </c>
      <c r="B8" s="91" t="s">
        <v>7</v>
      </c>
      <c r="C8" s="91" t="s">
        <v>8</v>
      </c>
      <c r="D8" s="91" t="s">
        <v>9</v>
      </c>
    </row>
    <row r="9" spans="1:4" ht="47.25" x14ac:dyDescent="0.25">
      <c r="A9" s="92" t="s">
        <v>160</v>
      </c>
      <c r="B9" s="92"/>
      <c r="C9" s="93" t="s">
        <v>290</v>
      </c>
      <c r="D9" s="251">
        <f>D10</f>
        <v>173.1</v>
      </c>
    </row>
    <row r="10" spans="1:4" ht="94.5" x14ac:dyDescent="0.25">
      <c r="A10" s="14" t="s">
        <v>160</v>
      </c>
      <c r="B10" s="90" t="s">
        <v>496</v>
      </c>
      <c r="C10" s="30" t="s">
        <v>503</v>
      </c>
      <c r="D10" s="251">
        <v>173.1</v>
      </c>
    </row>
    <row r="11" spans="1:4" ht="31.5" x14ac:dyDescent="0.25">
      <c r="A11" s="92" t="s">
        <v>455</v>
      </c>
      <c r="B11" s="92"/>
      <c r="C11" s="93" t="s">
        <v>454</v>
      </c>
      <c r="D11" s="136">
        <f>D12+D13+D14+D15+D17+D16+D19+D20+D18</f>
        <v>5137.8999999999996</v>
      </c>
    </row>
    <row r="12" spans="1:4" ht="92.25" customHeight="1" x14ac:dyDescent="0.25">
      <c r="A12" s="90" t="s">
        <v>455</v>
      </c>
      <c r="B12" s="90" t="s">
        <v>498</v>
      </c>
      <c r="C12" s="30" t="s">
        <v>495</v>
      </c>
      <c r="D12" s="135">
        <v>29.8</v>
      </c>
    </row>
    <row r="13" spans="1:4" ht="78.75" customHeight="1" x14ac:dyDescent="0.25">
      <c r="A13" s="90" t="s">
        <v>455</v>
      </c>
      <c r="B13" s="90" t="s">
        <v>499</v>
      </c>
      <c r="C13" s="30" t="s">
        <v>500</v>
      </c>
      <c r="D13" s="135">
        <v>0</v>
      </c>
    </row>
    <row r="14" spans="1:4" ht="48" customHeight="1" x14ac:dyDescent="0.25">
      <c r="A14" s="90" t="s">
        <v>455</v>
      </c>
      <c r="B14" s="90" t="s">
        <v>501</v>
      </c>
      <c r="C14" s="30" t="s">
        <v>438</v>
      </c>
      <c r="D14" s="135">
        <v>11.3</v>
      </c>
    </row>
    <row r="15" spans="1:4" ht="31.5" x14ac:dyDescent="0.25">
      <c r="A15" s="14" t="s">
        <v>455</v>
      </c>
      <c r="B15" s="90" t="s">
        <v>497</v>
      </c>
      <c r="C15" s="30" t="s">
        <v>138</v>
      </c>
      <c r="D15" s="135">
        <v>0</v>
      </c>
    </row>
    <row r="16" spans="1:4" ht="31.5" x14ac:dyDescent="0.25">
      <c r="A16" s="14" t="s">
        <v>455</v>
      </c>
      <c r="B16" s="90" t="s">
        <v>618</v>
      </c>
      <c r="C16" s="30" t="s">
        <v>450</v>
      </c>
      <c r="D16" s="135">
        <v>1193.9000000000001</v>
      </c>
    </row>
    <row r="17" spans="1:4" x14ac:dyDescent="0.25">
      <c r="A17" s="14" t="s">
        <v>455</v>
      </c>
      <c r="B17" s="90" t="s">
        <v>619</v>
      </c>
      <c r="C17" s="30" t="s">
        <v>517</v>
      </c>
      <c r="D17" s="135">
        <v>1232.7</v>
      </c>
    </row>
    <row r="18" spans="1:4" ht="47.25" x14ac:dyDescent="0.25">
      <c r="A18" s="14" t="s">
        <v>455</v>
      </c>
      <c r="B18" s="90" t="s">
        <v>637</v>
      </c>
      <c r="C18" s="30" t="s">
        <v>509</v>
      </c>
      <c r="D18" s="135">
        <v>29.1</v>
      </c>
    </row>
    <row r="19" spans="1:4" ht="52.5" customHeight="1" x14ac:dyDescent="0.25">
      <c r="A19" s="14" t="s">
        <v>455</v>
      </c>
      <c r="B19" s="90" t="s">
        <v>620</v>
      </c>
      <c r="C19" s="30" t="s">
        <v>504</v>
      </c>
      <c r="D19" s="135">
        <v>99.9</v>
      </c>
    </row>
    <row r="20" spans="1:4" ht="31.5" x14ac:dyDescent="0.25">
      <c r="A20" s="14" t="s">
        <v>455</v>
      </c>
      <c r="B20" s="90" t="s">
        <v>621</v>
      </c>
      <c r="C20" s="30" t="s">
        <v>604</v>
      </c>
      <c r="D20" s="135">
        <v>2541.1999999999998</v>
      </c>
    </row>
    <row r="21" spans="1:4" ht="47.25" x14ac:dyDescent="0.25">
      <c r="A21" s="94" t="s">
        <v>455</v>
      </c>
      <c r="B21" s="92"/>
      <c r="C21" s="95" t="s">
        <v>291</v>
      </c>
      <c r="D21" s="136">
        <f>D22+D23+D24+D25</f>
        <v>0</v>
      </c>
    </row>
    <row r="22" spans="1:4" ht="31.5" x14ac:dyDescent="0.25">
      <c r="A22" s="14" t="s">
        <v>161</v>
      </c>
      <c r="B22" s="90" t="s">
        <v>292</v>
      </c>
      <c r="C22" s="30" t="s">
        <v>136</v>
      </c>
      <c r="D22" s="135">
        <v>0</v>
      </c>
    </row>
    <row r="23" spans="1:4" ht="31.5" x14ac:dyDescent="0.25">
      <c r="A23" s="14" t="s">
        <v>161</v>
      </c>
      <c r="B23" s="90" t="s">
        <v>456</v>
      </c>
      <c r="C23" s="30" t="s">
        <v>430</v>
      </c>
      <c r="D23" s="135">
        <v>0</v>
      </c>
    </row>
    <row r="24" spans="1:4" ht="31.5" x14ac:dyDescent="0.25">
      <c r="A24" s="14" t="s">
        <v>161</v>
      </c>
      <c r="B24" s="90" t="s">
        <v>457</v>
      </c>
      <c r="C24" s="30" t="s">
        <v>458</v>
      </c>
      <c r="D24" s="135">
        <v>0</v>
      </c>
    </row>
    <row r="25" spans="1:4" ht="31.5" x14ac:dyDescent="0.25">
      <c r="A25" s="14" t="s">
        <v>161</v>
      </c>
      <c r="B25" s="90" t="s">
        <v>293</v>
      </c>
      <c r="C25" s="30" t="s">
        <v>137</v>
      </c>
      <c r="D25" s="135">
        <v>0</v>
      </c>
    </row>
    <row r="26" spans="1:4" ht="28.5" customHeight="1" x14ac:dyDescent="0.25">
      <c r="A26" s="94" t="s">
        <v>313</v>
      </c>
      <c r="B26" s="92"/>
      <c r="C26" s="95" t="s">
        <v>314</v>
      </c>
      <c r="D26" s="136">
        <f>D27+D28+D29+D30</f>
        <v>340.3</v>
      </c>
    </row>
    <row r="27" spans="1:4" ht="94.5" customHeight="1" x14ac:dyDescent="0.25">
      <c r="A27" s="14" t="s">
        <v>313</v>
      </c>
      <c r="B27" s="131" t="s">
        <v>315</v>
      </c>
      <c r="C27" s="30" t="s">
        <v>308</v>
      </c>
      <c r="D27" s="135">
        <v>151.6</v>
      </c>
    </row>
    <row r="28" spans="1:4" ht="94.5" customHeight="1" x14ac:dyDescent="0.25">
      <c r="A28" s="14" t="s">
        <v>313</v>
      </c>
      <c r="B28" s="131" t="s">
        <v>316</v>
      </c>
      <c r="C28" s="30" t="s">
        <v>312</v>
      </c>
      <c r="D28" s="135">
        <v>1.5</v>
      </c>
    </row>
    <row r="29" spans="1:4" ht="94.5" customHeight="1" x14ac:dyDescent="0.25">
      <c r="A29" s="14" t="s">
        <v>313</v>
      </c>
      <c r="B29" s="131" t="s">
        <v>317</v>
      </c>
      <c r="C29" s="30" t="s">
        <v>310</v>
      </c>
      <c r="D29" s="135">
        <v>221.1</v>
      </c>
    </row>
    <row r="30" spans="1:4" ht="94.5" customHeight="1" x14ac:dyDescent="0.25">
      <c r="A30" s="14" t="s">
        <v>313</v>
      </c>
      <c r="B30" s="131" t="s">
        <v>318</v>
      </c>
      <c r="C30" s="30" t="s">
        <v>311</v>
      </c>
      <c r="D30" s="135">
        <v>-33.9</v>
      </c>
    </row>
    <row r="31" spans="1:4" ht="31.5" x14ac:dyDescent="0.25">
      <c r="A31" s="92" t="s">
        <v>159</v>
      </c>
      <c r="B31" s="92"/>
      <c r="C31" s="93" t="s">
        <v>288</v>
      </c>
      <c r="D31" s="137">
        <f>D32+D33+D34+D35+D36+D37</f>
        <v>4791.3</v>
      </c>
    </row>
    <row r="32" spans="1:4" ht="105.75" customHeight="1" x14ac:dyDescent="0.25">
      <c r="A32" s="14" t="s">
        <v>159</v>
      </c>
      <c r="B32" s="90" t="s">
        <v>294</v>
      </c>
      <c r="C32" s="27" t="s">
        <v>133</v>
      </c>
      <c r="D32" s="135">
        <v>4009</v>
      </c>
    </row>
    <row r="33" spans="1:4" ht="123" customHeight="1" x14ac:dyDescent="0.25">
      <c r="A33" s="14" t="s">
        <v>159</v>
      </c>
      <c r="B33" s="90" t="s">
        <v>687</v>
      </c>
      <c r="C33" s="27" t="s">
        <v>460</v>
      </c>
      <c r="D33" s="135">
        <v>4</v>
      </c>
    </row>
    <row r="34" spans="1:4" ht="123" customHeight="1" x14ac:dyDescent="0.25">
      <c r="A34" s="14" t="s">
        <v>159</v>
      </c>
      <c r="B34" s="90" t="s">
        <v>688</v>
      </c>
      <c r="C34" s="27" t="s">
        <v>601</v>
      </c>
      <c r="D34" s="135">
        <v>21.8</v>
      </c>
    </row>
    <row r="35" spans="1:4" ht="60.75" customHeight="1" x14ac:dyDescent="0.25">
      <c r="A35" s="14" t="s">
        <v>159</v>
      </c>
      <c r="B35" s="90" t="s">
        <v>602</v>
      </c>
      <c r="C35" s="30" t="s">
        <v>603</v>
      </c>
      <c r="D35" s="135">
        <v>161.1</v>
      </c>
    </row>
    <row r="36" spans="1:4" ht="45.75" customHeight="1" x14ac:dyDescent="0.25">
      <c r="A36" s="14" t="s">
        <v>159</v>
      </c>
      <c r="B36" s="90" t="s">
        <v>505</v>
      </c>
      <c r="C36" s="30" t="s">
        <v>444</v>
      </c>
      <c r="D36" s="135">
        <v>559</v>
      </c>
    </row>
    <row r="37" spans="1:4" ht="49.5" customHeight="1" x14ac:dyDescent="0.25">
      <c r="A37" s="14" t="s">
        <v>159</v>
      </c>
      <c r="B37" s="90" t="s">
        <v>506</v>
      </c>
      <c r="C37" s="30" t="s">
        <v>447</v>
      </c>
      <c r="D37" s="135">
        <v>36.4</v>
      </c>
    </row>
    <row r="38" spans="1:4" ht="23.25" customHeight="1" x14ac:dyDescent="0.25">
      <c r="A38" s="14"/>
      <c r="B38" s="86"/>
      <c r="C38" s="96" t="s">
        <v>211</v>
      </c>
      <c r="D38" s="136">
        <f>D9+D11+D21+D26+D31</f>
        <v>10442.6</v>
      </c>
    </row>
    <row r="41" spans="1:4" x14ac:dyDescent="0.25">
      <c r="A41" s="25" t="s">
        <v>643</v>
      </c>
      <c r="C41" s="254"/>
    </row>
    <row r="42" spans="1:4" x14ac:dyDescent="0.25">
      <c r="A42" s="25" t="s">
        <v>490</v>
      </c>
      <c r="D42" s="26" t="s">
        <v>649</v>
      </c>
    </row>
    <row r="43" spans="1:4" x14ac:dyDescent="0.25">
      <c r="B43" s="254"/>
    </row>
    <row r="44" spans="1:4" x14ac:dyDescent="0.25">
      <c r="A44" s="25" t="s">
        <v>491</v>
      </c>
      <c r="D44" s="26" t="s">
        <v>644</v>
      </c>
    </row>
  </sheetData>
  <mergeCells count="6">
    <mergeCell ref="C1:D1"/>
    <mergeCell ref="C2:D2"/>
    <mergeCell ref="A6:B6"/>
    <mergeCell ref="C6:C7"/>
    <mergeCell ref="D6:D7"/>
    <mergeCell ref="A4:D4"/>
  </mergeCells>
  <pageMargins left="0.70866141732283472" right="0.28000000000000003" top="0.55000000000000004" bottom="0.37" header="0.31496062992125984" footer="0.34"/>
  <pageSetup paperSize="9" scale="74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workbookViewId="0">
      <selection activeCell="D1" sqref="D1:F4"/>
    </sheetView>
  </sheetViews>
  <sheetFormatPr defaultRowHeight="18.75" x14ac:dyDescent="0.3"/>
  <cols>
    <col min="2" max="2" width="9.42578125" style="23" customWidth="1"/>
    <col min="3" max="3" width="62.85546875" style="23" customWidth="1"/>
    <col min="4" max="4" width="22.42578125" style="23" customWidth="1"/>
    <col min="5" max="5" width="18.28515625" style="23" customWidth="1"/>
    <col min="6" max="6" width="16" style="23" customWidth="1"/>
    <col min="7" max="7" width="9" style="15" customWidth="1"/>
  </cols>
  <sheetData>
    <row r="1" spans="2:6" ht="18" customHeight="1" x14ac:dyDescent="0.3">
      <c r="C1" s="100"/>
      <c r="D1" s="499" t="s">
        <v>731</v>
      </c>
      <c r="E1" s="499"/>
      <c r="F1" s="499"/>
    </row>
    <row r="2" spans="2:6" ht="30" customHeight="1" x14ac:dyDescent="0.3">
      <c r="C2" s="100"/>
      <c r="D2" s="499"/>
      <c r="E2" s="499"/>
      <c r="F2" s="499"/>
    </row>
    <row r="3" spans="2:6" ht="18" customHeight="1" x14ac:dyDescent="0.3">
      <c r="B3" s="100"/>
      <c r="C3" s="100"/>
      <c r="D3" s="499"/>
      <c r="E3" s="499"/>
      <c r="F3" s="499"/>
    </row>
    <row r="4" spans="2:6" ht="29.25" customHeight="1" x14ac:dyDescent="0.3">
      <c r="B4" s="100"/>
      <c r="C4" s="100"/>
      <c r="D4" s="499"/>
      <c r="E4" s="499"/>
      <c r="F4" s="499"/>
    </row>
    <row r="5" spans="2:6" ht="18" customHeight="1" x14ac:dyDescent="0.3">
      <c r="B5" s="100"/>
      <c r="C5" s="100"/>
      <c r="D5" s="100"/>
      <c r="E5" s="100"/>
      <c r="F5" s="100"/>
    </row>
    <row r="6" spans="2:6" ht="23.25" customHeight="1" x14ac:dyDescent="0.3">
      <c r="B6" s="100"/>
      <c r="C6" s="100"/>
      <c r="D6" s="100"/>
      <c r="E6" s="100"/>
      <c r="F6" s="100"/>
    </row>
    <row r="7" spans="2:6" ht="18" customHeight="1" x14ac:dyDescent="0.3">
      <c r="B7" s="100"/>
      <c r="C7" s="100"/>
      <c r="D7" s="100"/>
      <c r="E7" s="100"/>
      <c r="F7" s="100"/>
    </row>
    <row r="8" spans="2:6" ht="18" customHeight="1" x14ac:dyDescent="0.3">
      <c r="B8" s="100"/>
      <c r="C8" s="100"/>
      <c r="D8" s="100"/>
      <c r="E8" s="100"/>
      <c r="F8" s="100"/>
    </row>
    <row r="9" spans="2:6" ht="23.25" customHeight="1" x14ac:dyDescent="0.25">
      <c r="B9" s="497" t="s">
        <v>723</v>
      </c>
      <c r="C9" s="498"/>
      <c r="D9" s="498"/>
      <c r="E9" s="498"/>
      <c r="F9" s="498"/>
    </row>
    <row r="10" spans="2:6" ht="34.5" customHeight="1" x14ac:dyDescent="0.25">
      <c r="B10" s="498"/>
      <c r="C10" s="498"/>
      <c r="D10" s="498"/>
      <c r="E10" s="498"/>
      <c r="F10" s="498"/>
    </row>
    <row r="11" spans="2:6" ht="34.5" customHeight="1" x14ac:dyDescent="0.3">
      <c r="B11" s="230"/>
      <c r="C11" s="230"/>
      <c r="D11" s="230"/>
      <c r="E11" s="230"/>
      <c r="F11" s="230"/>
    </row>
    <row r="12" spans="2:6" ht="19.5" thickBot="1" x14ac:dyDescent="0.35">
      <c r="B12" s="16"/>
      <c r="C12" s="16"/>
      <c r="D12" s="16"/>
      <c r="E12" s="16"/>
      <c r="F12" s="17" t="s">
        <v>329</v>
      </c>
    </row>
    <row r="13" spans="2:6" ht="57" thickBot="1" x14ac:dyDescent="0.3">
      <c r="B13" s="231" t="s">
        <v>415</v>
      </c>
      <c r="C13" s="19" t="s">
        <v>416</v>
      </c>
      <c r="D13" s="19" t="s">
        <v>147</v>
      </c>
      <c r="E13" s="19" t="s">
        <v>148</v>
      </c>
      <c r="F13" s="19" t="s">
        <v>149</v>
      </c>
    </row>
    <row r="14" spans="2:6" s="15" customFormat="1" ht="75.75" customHeight="1" thickBot="1" x14ac:dyDescent="0.3">
      <c r="B14" s="231">
        <v>1</v>
      </c>
      <c r="C14" s="234" t="s">
        <v>417</v>
      </c>
      <c r="D14" s="232">
        <v>12</v>
      </c>
      <c r="E14" s="232">
        <v>12</v>
      </c>
      <c r="F14" s="249">
        <f>E14/D14*100</f>
        <v>100</v>
      </c>
    </row>
    <row r="15" spans="2:6" s="15" customFormat="1" ht="75.75" customHeight="1" thickBot="1" x14ac:dyDescent="0.3">
      <c r="B15" s="21">
        <v>3</v>
      </c>
      <c r="C15" s="270" t="s">
        <v>617</v>
      </c>
      <c r="D15" s="144">
        <v>2541.1999999999998</v>
      </c>
      <c r="E15" s="144">
        <v>2541.1999999999998</v>
      </c>
      <c r="F15" s="273">
        <f>E15/D15*100</f>
        <v>100</v>
      </c>
    </row>
    <row r="16" spans="2:6" s="15" customFormat="1" ht="19.5" thickBot="1" x14ac:dyDescent="0.3">
      <c r="B16" s="21"/>
      <c r="C16" s="22" t="s">
        <v>150</v>
      </c>
      <c r="D16" s="144">
        <f>SUM(D14:D15)</f>
        <v>2553.1999999999998</v>
      </c>
      <c r="E16" s="144">
        <f>SUM(E14:E15)</f>
        <v>2553.1999999999998</v>
      </c>
      <c r="F16" s="233">
        <f>E16/D16*100</f>
        <v>100</v>
      </c>
    </row>
    <row r="18" spans="3:7" x14ac:dyDescent="0.3">
      <c r="C18" s="25" t="s">
        <v>643</v>
      </c>
      <c r="D18" s="25"/>
      <c r="E18" s="254"/>
      <c r="F18" s="26"/>
      <c r="G18" s="108"/>
    </row>
    <row r="19" spans="3:7" x14ac:dyDescent="0.3">
      <c r="C19" s="25" t="s">
        <v>490</v>
      </c>
      <c r="D19" s="25"/>
      <c r="E19" s="25"/>
      <c r="F19" s="26" t="s">
        <v>649</v>
      </c>
      <c r="G19" s="108"/>
    </row>
    <row r="20" spans="3:7" x14ac:dyDescent="0.3">
      <c r="C20" s="25"/>
      <c r="D20" s="254"/>
      <c r="E20" s="25"/>
      <c r="F20" s="26"/>
      <c r="G20" s="108"/>
    </row>
    <row r="21" spans="3:7" x14ac:dyDescent="0.3">
      <c r="C21" s="25" t="s">
        <v>491</v>
      </c>
      <c r="D21" s="25"/>
      <c r="E21" s="25"/>
      <c r="F21" s="26" t="s">
        <v>644</v>
      </c>
      <c r="G21" s="108"/>
    </row>
    <row r="22" spans="3:7" x14ac:dyDescent="0.3">
      <c r="C22" s="32"/>
      <c r="D22" s="32"/>
      <c r="E22" s="32"/>
      <c r="F22" s="48"/>
      <c r="G22" s="108"/>
    </row>
  </sheetData>
  <mergeCells count="2">
    <mergeCell ref="D1:F4"/>
    <mergeCell ref="B9:F10"/>
  </mergeCells>
  <pageMargins left="0.70866141732283472" right="0.35" top="0.74803149606299213" bottom="0.74803149606299213" header="0.31496062992125984" footer="0.31496062992125984"/>
  <pageSetup paperSize="9"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D18" sqref="D18"/>
    </sheetView>
  </sheetViews>
  <sheetFormatPr defaultRowHeight="12.75" x14ac:dyDescent="0.2"/>
  <cols>
    <col min="1" max="1" width="46.28515625" customWidth="1"/>
    <col min="2" max="2" width="35.5703125" customWidth="1"/>
    <col min="3" max="4" width="15.7109375" customWidth="1"/>
    <col min="5" max="5" width="16.7109375" customWidth="1"/>
    <col min="257" max="257" width="46.28515625" customWidth="1"/>
    <col min="258" max="258" width="35.5703125" customWidth="1"/>
    <col min="259" max="260" width="15.7109375" customWidth="1"/>
    <col min="261" max="261" width="16.7109375" customWidth="1"/>
    <col min="513" max="513" width="46.28515625" customWidth="1"/>
    <col min="514" max="514" width="35.5703125" customWidth="1"/>
    <col min="515" max="516" width="15.7109375" customWidth="1"/>
    <col min="517" max="517" width="16.7109375" customWidth="1"/>
    <col min="769" max="769" width="46.28515625" customWidth="1"/>
    <col min="770" max="770" width="35.5703125" customWidth="1"/>
    <col min="771" max="772" width="15.7109375" customWidth="1"/>
    <col min="773" max="773" width="16.7109375" customWidth="1"/>
    <col min="1025" max="1025" width="46.28515625" customWidth="1"/>
    <col min="1026" max="1026" width="35.5703125" customWidth="1"/>
    <col min="1027" max="1028" width="15.7109375" customWidth="1"/>
    <col min="1029" max="1029" width="16.7109375" customWidth="1"/>
    <col min="1281" max="1281" width="46.28515625" customWidth="1"/>
    <col min="1282" max="1282" width="35.5703125" customWidth="1"/>
    <col min="1283" max="1284" width="15.7109375" customWidth="1"/>
    <col min="1285" max="1285" width="16.7109375" customWidth="1"/>
    <col min="1537" max="1537" width="46.28515625" customWidth="1"/>
    <col min="1538" max="1538" width="35.5703125" customWidth="1"/>
    <col min="1539" max="1540" width="15.7109375" customWidth="1"/>
    <col min="1541" max="1541" width="16.7109375" customWidth="1"/>
    <col min="1793" max="1793" width="46.28515625" customWidth="1"/>
    <col min="1794" max="1794" width="35.5703125" customWidth="1"/>
    <col min="1795" max="1796" width="15.7109375" customWidth="1"/>
    <col min="1797" max="1797" width="16.7109375" customWidth="1"/>
    <col min="2049" max="2049" width="46.28515625" customWidth="1"/>
    <col min="2050" max="2050" width="35.5703125" customWidth="1"/>
    <col min="2051" max="2052" width="15.7109375" customWidth="1"/>
    <col min="2053" max="2053" width="16.7109375" customWidth="1"/>
    <col min="2305" max="2305" width="46.28515625" customWidth="1"/>
    <col min="2306" max="2306" width="35.5703125" customWidth="1"/>
    <col min="2307" max="2308" width="15.7109375" customWidth="1"/>
    <col min="2309" max="2309" width="16.7109375" customWidth="1"/>
    <col min="2561" max="2561" width="46.28515625" customWidth="1"/>
    <col min="2562" max="2562" width="35.5703125" customWidth="1"/>
    <col min="2563" max="2564" width="15.7109375" customWidth="1"/>
    <col min="2565" max="2565" width="16.7109375" customWidth="1"/>
    <col min="2817" max="2817" width="46.28515625" customWidth="1"/>
    <col min="2818" max="2818" width="35.5703125" customWidth="1"/>
    <col min="2819" max="2820" width="15.7109375" customWidth="1"/>
    <col min="2821" max="2821" width="16.7109375" customWidth="1"/>
    <col min="3073" max="3073" width="46.28515625" customWidth="1"/>
    <col min="3074" max="3074" width="35.5703125" customWidth="1"/>
    <col min="3075" max="3076" width="15.7109375" customWidth="1"/>
    <col min="3077" max="3077" width="16.7109375" customWidth="1"/>
    <col min="3329" max="3329" width="46.28515625" customWidth="1"/>
    <col min="3330" max="3330" width="35.5703125" customWidth="1"/>
    <col min="3331" max="3332" width="15.7109375" customWidth="1"/>
    <col min="3333" max="3333" width="16.7109375" customWidth="1"/>
    <col min="3585" max="3585" width="46.28515625" customWidth="1"/>
    <col min="3586" max="3586" width="35.5703125" customWidth="1"/>
    <col min="3587" max="3588" width="15.7109375" customWidth="1"/>
    <col min="3589" max="3589" width="16.7109375" customWidth="1"/>
    <col min="3841" max="3841" width="46.28515625" customWidth="1"/>
    <col min="3842" max="3842" width="35.5703125" customWidth="1"/>
    <col min="3843" max="3844" width="15.7109375" customWidth="1"/>
    <col min="3845" max="3845" width="16.7109375" customWidth="1"/>
    <col min="4097" max="4097" width="46.28515625" customWidth="1"/>
    <col min="4098" max="4098" width="35.5703125" customWidth="1"/>
    <col min="4099" max="4100" width="15.7109375" customWidth="1"/>
    <col min="4101" max="4101" width="16.7109375" customWidth="1"/>
    <col min="4353" max="4353" width="46.28515625" customWidth="1"/>
    <col min="4354" max="4354" width="35.5703125" customWidth="1"/>
    <col min="4355" max="4356" width="15.7109375" customWidth="1"/>
    <col min="4357" max="4357" width="16.7109375" customWidth="1"/>
    <col min="4609" max="4609" width="46.28515625" customWidth="1"/>
    <col min="4610" max="4610" width="35.5703125" customWidth="1"/>
    <col min="4611" max="4612" width="15.7109375" customWidth="1"/>
    <col min="4613" max="4613" width="16.7109375" customWidth="1"/>
    <col min="4865" max="4865" width="46.28515625" customWidth="1"/>
    <col min="4866" max="4866" width="35.5703125" customWidth="1"/>
    <col min="4867" max="4868" width="15.7109375" customWidth="1"/>
    <col min="4869" max="4869" width="16.7109375" customWidth="1"/>
    <col min="5121" max="5121" width="46.28515625" customWidth="1"/>
    <col min="5122" max="5122" width="35.5703125" customWidth="1"/>
    <col min="5123" max="5124" width="15.7109375" customWidth="1"/>
    <col min="5125" max="5125" width="16.7109375" customWidth="1"/>
    <col min="5377" max="5377" width="46.28515625" customWidth="1"/>
    <col min="5378" max="5378" width="35.5703125" customWidth="1"/>
    <col min="5379" max="5380" width="15.7109375" customWidth="1"/>
    <col min="5381" max="5381" width="16.7109375" customWidth="1"/>
    <col min="5633" max="5633" width="46.28515625" customWidth="1"/>
    <col min="5634" max="5634" width="35.5703125" customWidth="1"/>
    <col min="5635" max="5636" width="15.7109375" customWidth="1"/>
    <col min="5637" max="5637" width="16.7109375" customWidth="1"/>
    <col min="5889" max="5889" width="46.28515625" customWidth="1"/>
    <col min="5890" max="5890" width="35.5703125" customWidth="1"/>
    <col min="5891" max="5892" width="15.7109375" customWidth="1"/>
    <col min="5893" max="5893" width="16.7109375" customWidth="1"/>
    <col min="6145" max="6145" width="46.28515625" customWidth="1"/>
    <col min="6146" max="6146" width="35.5703125" customWidth="1"/>
    <col min="6147" max="6148" width="15.7109375" customWidth="1"/>
    <col min="6149" max="6149" width="16.7109375" customWidth="1"/>
    <col min="6401" max="6401" width="46.28515625" customWidth="1"/>
    <col min="6402" max="6402" width="35.5703125" customWidth="1"/>
    <col min="6403" max="6404" width="15.7109375" customWidth="1"/>
    <col min="6405" max="6405" width="16.7109375" customWidth="1"/>
    <col min="6657" max="6657" width="46.28515625" customWidth="1"/>
    <col min="6658" max="6658" width="35.5703125" customWidth="1"/>
    <col min="6659" max="6660" width="15.7109375" customWidth="1"/>
    <col min="6661" max="6661" width="16.7109375" customWidth="1"/>
    <col min="6913" max="6913" width="46.28515625" customWidth="1"/>
    <col min="6914" max="6914" width="35.5703125" customWidth="1"/>
    <col min="6915" max="6916" width="15.7109375" customWidth="1"/>
    <col min="6917" max="6917" width="16.7109375" customWidth="1"/>
    <col min="7169" max="7169" width="46.28515625" customWidth="1"/>
    <col min="7170" max="7170" width="35.5703125" customWidth="1"/>
    <col min="7171" max="7172" width="15.7109375" customWidth="1"/>
    <col min="7173" max="7173" width="16.7109375" customWidth="1"/>
    <col min="7425" max="7425" width="46.28515625" customWidth="1"/>
    <col min="7426" max="7426" width="35.5703125" customWidth="1"/>
    <col min="7427" max="7428" width="15.7109375" customWidth="1"/>
    <col min="7429" max="7429" width="16.7109375" customWidth="1"/>
    <col min="7681" max="7681" width="46.28515625" customWidth="1"/>
    <col min="7682" max="7682" width="35.5703125" customWidth="1"/>
    <col min="7683" max="7684" width="15.7109375" customWidth="1"/>
    <col min="7685" max="7685" width="16.7109375" customWidth="1"/>
    <col min="7937" max="7937" width="46.28515625" customWidth="1"/>
    <col min="7938" max="7938" width="35.5703125" customWidth="1"/>
    <col min="7939" max="7940" width="15.7109375" customWidth="1"/>
    <col min="7941" max="7941" width="16.7109375" customWidth="1"/>
    <col min="8193" max="8193" width="46.28515625" customWidth="1"/>
    <col min="8194" max="8194" width="35.5703125" customWidth="1"/>
    <col min="8195" max="8196" width="15.7109375" customWidth="1"/>
    <col min="8197" max="8197" width="16.7109375" customWidth="1"/>
    <col min="8449" max="8449" width="46.28515625" customWidth="1"/>
    <col min="8450" max="8450" width="35.5703125" customWidth="1"/>
    <col min="8451" max="8452" width="15.7109375" customWidth="1"/>
    <col min="8453" max="8453" width="16.7109375" customWidth="1"/>
    <col min="8705" max="8705" width="46.28515625" customWidth="1"/>
    <col min="8706" max="8706" width="35.5703125" customWidth="1"/>
    <col min="8707" max="8708" width="15.7109375" customWidth="1"/>
    <col min="8709" max="8709" width="16.7109375" customWidth="1"/>
    <col min="8961" max="8961" width="46.28515625" customWidth="1"/>
    <col min="8962" max="8962" width="35.5703125" customWidth="1"/>
    <col min="8963" max="8964" width="15.7109375" customWidth="1"/>
    <col min="8965" max="8965" width="16.7109375" customWidth="1"/>
    <col min="9217" max="9217" width="46.28515625" customWidth="1"/>
    <col min="9218" max="9218" width="35.5703125" customWidth="1"/>
    <col min="9219" max="9220" width="15.7109375" customWidth="1"/>
    <col min="9221" max="9221" width="16.7109375" customWidth="1"/>
    <col min="9473" max="9473" width="46.28515625" customWidth="1"/>
    <col min="9474" max="9474" width="35.5703125" customWidth="1"/>
    <col min="9475" max="9476" width="15.7109375" customWidth="1"/>
    <col min="9477" max="9477" width="16.7109375" customWidth="1"/>
    <col min="9729" max="9729" width="46.28515625" customWidth="1"/>
    <col min="9730" max="9730" width="35.5703125" customWidth="1"/>
    <col min="9731" max="9732" width="15.7109375" customWidth="1"/>
    <col min="9733" max="9733" width="16.7109375" customWidth="1"/>
    <col min="9985" max="9985" width="46.28515625" customWidth="1"/>
    <col min="9986" max="9986" width="35.5703125" customWidth="1"/>
    <col min="9987" max="9988" width="15.7109375" customWidth="1"/>
    <col min="9989" max="9989" width="16.7109375" customWidth="1"/>
    <col min="10241" max="10241" width="46.28515625" customWidth="1"/>
    <col min="10242" max="10242" width="35.5703125" customWidth="1"/>
    <col min="10243" max="10244" width="15.7109375" customWidth="1"/>
    <col min="10245" max="10245" width="16.7109375" customWidth="1"/>
    <col min="10497" max="10497" width="46.28515625" customWidth="1"/>
    <col min="10498" max="10498" width="35.5703125" customWidth="1"/>
    <col min="10499" max="10500" width="15.7109375" customWidth="1"/>
    <col min="10501" max="10501" width="16.7109375" customWidth="1"/>
    <col min="10753" max="10753" width="46.28515625" customWidth="1"/>
    <col min="10754" max="10754" width="35.5703125" customWidth="1"/>
    <col min="10755" max="10756" width="15.7109375" customWidth="1"/>
    <col min="10757" max="10757" width="16.7109375" customWidth="1"/>
    <col min="11009" max="11009" width="46.28515625" customWidth="1"/>
    <col min="11010" max="11010" width="35.5703125" customWidth="1"/>
    <col min="11011" max="11012" width="15.7109375" customWidth="1"/>
    <col min="11013" max="11013" width="16.7109375" customWidth="1"/>
    <col min="11265" max="11265" width="46.28515625" customWidth="1"/>
    <col min="11266" max="11266" width="35.5703125" customWidth="1"/>
    <col min="11267" max="11268" width="15.7109375" customWidth="1"/>
    <col min="11269" max="11269" width="16.7109375" customWidth="1"/>
    <col min="11521" max="11521" width="46.28515625" customWidth="1"/>
    <col min="11522" max="11522" width="35.5703125" customWidth="1"/>
    <col min="11523" max="11524" width="15.7109375" customWidth="1"/>
    <col min="11525" max="11525" width="16.7109375" customWidth="1"/>
    <col min="11777" max="11777" width="46.28515625" customWidth="1"/>
    <col min="11778" max="11778" width="35.5703125" customWidth="1"/>
    <col min="11779" max="11780" width="15.7109375" customWidth="1"/>
    <col min="11781" max="11781" width="16.7109375" customWidth="1"/>
    <col min="12033" max="12033" width="46.28515625" customWidth="1"/>
    <col min="12034" max="12034" width="35.5703125" customWidth="1"/>
    <col min="12035" max="12036" width="15.7109375" customWidth="1"/>
    <col min="12037" max="12037" width="16.7109375" customWidth="1"/>
    <col min="12289" max="12289" width="46.28515625" customWidth="1"/>
    <col min="12290" max="12290" width="35.5703125" customWidth="1"/>
    <col min="12291" max="12292" width="15.7109375" customWidth="1"/>
    <col min="12293" max="12293" width="16.7109375" customWidth="1"/>
    <col min="12545" max="12545" width="46.28515625" customWidth="1"/>
    <col min="12546" max="12546" width="35.5703125" customWidth="1"/>
    <col min="12547" max="12548" width="15.7109375" customWidth="1"/>
    <col min="12549" max="12549" width="16.7109375" customWidth="1"/>
    <col min="12801" max="12801" width="46.28515625" customWidth="1"/>
    <col min="12802" max="12802" width="35.5703125" customWidth="1"/>
    <col min="12803" max="12804" width="15.7109375" customWidth="1"/>
    <col min="12805" max="12805" width="16.7109375" customWidth="1"/>
    <col min="13057" max="13057" width="46.28515625" customWidth="1"/>
    <col min="13058" max="13058" width="35.5703125" customWidth="1"/>
    <col min="13059" max="13060" width="15.7109375" customWidth="1"/>
    <col min="13061" max="13061" width="16.7109375" customWidth="1"/>
    <col min="13313" max="13313" width="46.28515625" customWidth="1"/>
    <col min="13314" max="13314" width="35.5703125" customWidth="1"/>
    <col min="13315" max="13316" width="15.7109375" customWidth="1"/>
    <col min="13317" max="13317" width="16.7109375" customWidth="1"/>
    <col min="13569" max="13569" width="46.28515625" customWidth="1"/>
    <col min="13570" max="13570" width="35.5703125" customWidth="1"/>
    <col min="13571" max="13572" width="15.7109375" customWidth="1"/>
    <col min="13573" max="13573" width="16.7109375" customWidth="1"/>
    <col min="13825" max="13825" width="46.28515625" customWidth="1"/>
    <col min="13826" max="13826" width="35.5703125" customWidth="1"/>
    <col min="13827" max="13828" width="15.7109375" customWidth="1"/>
    <col min="13829" max="13829" width="16.7109375" customWidth="1"/>
    <col min="14081" max="14081" width="46.28515625" customWidth="1"/>
    <col min="14082" max="14082" width="35.5703125" customWidth="1"/>
    <col min="14083" max="14084" width="15.7109375" customWidth="1"/>
    <col min="14085" max="14085" width="16.7109375" customWidth="1"/>
    <col min="14337" max="14337" width="46.28515625" customWidth="1"/>
    <col min="14338" max="14338" width="35.5703125" customWidth="1"/>
    <col min="14339" max="14340" width="15.7109375" customWidth="1"/>
    <col min="14341" max="14341" width="16.7109375" customWidth="1"/>
    <col min="14593" max="14593" width="46.28515625" customWidth="1"/>
    <col min="14594" max="14594" width="35.5703125" customWidth="1"/>
    <col min="14595" max="14596" width="15.7109375" customWidth="1"/>
    <col min="14597" max="14597" width="16.7109375" customWidth="1"/>
    <col min="14849" max="14849" width="46.28515625" customWidth="1"/>
    <col min="14850" max="14850" width="35.5703125" customWidth="1"/>
    <col min="14851" max="14852" width="15.7109375" customWidth="1"/>
    <col min="14853" max="14853" width="16.7109375" customWidth="1"/>
    <col min="15105" max="15105" width="46.28515625" customWidth="1"/>
    <col min="15106" max="15106" width="35.5703125" customWidth="1"/>
    <col min="15107" max="15108" width="15.7109375" customWidth="1"/>
    <col min="15109" max="15109" width="16.7109375" customWidth="1"/>
    <col min="15361" max="15361" width="46.28515625" customWidth="1"/>
    <col min="15362" max="15362" width="35.5703125" customWidth="1"/>
    <col min="15363" max="15364" width="15.7109375" customWidth="1"/>
    <col min="15365" max="15365" width="16.7109375" customWidth="1"/>
    <col min="15617" max="15617" width="46.28515625" customWidth="1"/>
    <col min="15618" max="15618" width="35.5703125" customWidth="1"/>
    <col min="15619" max="15620" width="15.7109375" customWidth="1"/>
    <col min="15621" max="15621" width="16.7109375" customWidth="1"/>
    <col min="15873" max="15873" width="46.28515625" customWidth="1"/>
    <col min="15874" max="15874" width="35.5703125" customWidth="1"/>
    <col min="15875" max="15876" width="15.7109375" customWidth="1"/>
    <col min="15877" max="15877" width="16.7109375" customWidth="1"/>
    <col min="16129" max="16129" width="46.28515625" customWidth="1"/>
    <col min="16130" max="16130" width="35.5703125" customWidth="1"/>
    <col min="16131" max="16132" width="15.7109375" customWidth="1"/>
    <col min="16133" max="16133" width="16.7109375" customWidth="1"/>
  </cols>
  <sheetData>
    <row r="1" spans="1:6" ht="12.75" customHeight="1" x14ac:dyDescent="0.25">
      <c r="C1" s="523" t="s">
        <v>732</v>
      </c>
      <c r="D1" s="523"/>
      <c r="E1" s="523"/>
      <c r="F1" s="235"/>
    </row>
    <row r="2" spans="1:6" ht="12.75" customHeight="1" x14ac:dyDescent="0.25">
      <c r="B2" s="235"/>
      <c r="C2" s="523"/>
      <c r="D2" s="523"/>
      <c r="E2" s="523"/>
      <c r="F2" s="235"/>
    </row>
    <row r="3" spans="1:6" ht="12.75" customHeight="1" x14ac:dyDescent="0.25">
      <c r="B3" s="235"/>
      <c r="C3" s="523"/>
      <c r="D3" s="523"/>
      <c r="E3" s="523"/>
      <c r="F3" s="235"/>
    </row>
    <row r="4" spans="1:6" ht="12.75" customHeight="1" x14ac:dyDescent="0.25">
      <c r="B4" s="235"/>
      <c r="C4" s="523"/>
      <c r="D4" s="523"/>
      <c r="E4" s="523"/>
      <c r="F4" s="235"/>
    </row>
    <row r="5" spans="1:6" ht="12.75" customHeight="1" x14ac:dyDescent="0.25">
      <c r="B5" s="235"/>
      <c r="C5" s="523"/>
      <c r="D5" s="523"/>
      <c r="E5" s="523"/>
      <c r="F5" s="235"/>
    </row>
    <row r="6" spans="1:6" ht="12.75" customHeight="1" x14ac:dyDescent="0.25">
      <c r="B6" s="235"/>
      <c r="C6" s="523"/>
      <c r="D6" s="523"/>
      <c r="E6" s="523"/>
      <c r="F6" s="235"/>
    </row>
    <row r="7" spans="1:6" ht="18" customHeight="1" x14ac:dyDescent="0.25">
      <c r="B7" s="235"/>
      <c r="C7" s="523"/>
      <c r="D7" s="523"/>
      <c r="E7" s="523"/>
      <c r="F7" s="235"/>
    </row>
    <row r="8" spans="1:6" ht="1.5" customHeight="1" x14ac:dyDescent="0.25">
      <c r="B8" s="235"/>
      <c r="C8" s="523"/>
      <c r="D8" s="523"/>
      <c r="E8" s="523"/>
      <c r="F8" s="235"/>
    </row>
    <row r="9" spans="1:6" ht="12.75" hidden="1" customHeight="1" x14ac:dyDescent="0.25">
      <c r="B9" s="235"/>
      <c r="C9" s="523"/>
      <c r="D9" s="523"/>
      <c r="E9" s="523"/>
      <c r="F9" s="235"/>
    </row>
    <row r="10" spans="1:6" ht="15.75" hidden="1" customHeight="1" x14ac:dyDescent="0.25">
      <c r="B10" s="236"/>
      <c r="C10" s="523"/>
      <c r="D10" s="523"/>
      <c r="E10" s="523"/>
      <c r="F10" s="236"/>
    </row>
    <row r="11" spans="1:6" ht="15.75" hidden="1" customHeight="1" x14ac:dyDescent="0.25">
      <c r="B11" s="236"/>
      <c r="C11" s="523"/>
      <c r="D11" s="523"/>
      <c r="E11" s="523"/>
      <c r="F11" s="236"/>
    </row>
    <row r="12" spans="1:6" ht="15.75" x14ac:dyDescent="0.25">
      <c r="B12" s="236"/>
      <c r="C12" s="236"/>
      <c r="D12" s="236"/>
      <c r="E12" s="236"/>
      <c r="F12" s="236"/>
    </row>
    <row r="13" spans="1:6" ht="15.75" x14ac:dyDescent="0.25">
      <c r="B13" s="236"/>
      <c r="C13" s="236"/>
      <c r="D13" s="236"/>
      <c r="E13" s="236"/>
      <c r="F13" s="236"/>
    </row>
    <row r="14" spans="1:6" ht="15.75" x14ac:dyDescent="0.25">
      <c r="B14" s="236"/>
      <c r="C14" s="236"/>
      <c r="D14" s="236"/>
      <c r="E14" s="236"/>
      <c r="F14" s="236"/>
    </row>
    <row r="15" spans="1:6" ht="15.75" x14ac:dyDescent="0.25">
      <c r="A15" s="524" t="s">
        <v>418</v>
      </c>
      <c r="B15" s="525"/>
      <c r="C15" s="525"/>
      <c r="D15" s="525"/>
      <c r="E15" s="525"/>
      <c r="F15" s="236"/>
    </row>
    <row r="16" spans="1:6" ht="34.5" customHeight="1" x14ac:dyDescent="0.25">
      <c r="A16" s="524" t="s">
        <v>724</v>
      </c>
      <c r="B16" s="525"/>
      <c r="C16" s="525"/>
      <c r="D16" s="525"/>
      <c r="E16" s="525"/>
      <c r="F16" s="236"/>
    </row>
    <row r="17" spans="1:6" ht="15.75" x14ac:dyDescent="0.25">
      <c r="A17" s="28"/>
      <c r="B17" s="236"/>
      <c r="C17" s="236"/>
      <c r="D17" s="236"/>
      <c r="E17" s="236"/>
      <c r="F17" s="236"/>
    </row>
    <row r="18" spans="1:6" ht="15.75" x14ac:dyDescent="0.25">
      <c r="A18" s="28"/>
      <c r="B18" s="236"/>
      <c r="C18" s="236"/>
      <c r="D18" s="236"/>
      <c r="E18" s="236"/>
      <c r="F18" s="236"/>
    </row>
    <row r="19" spans="1:6" ht="16.5" thickBot="1" x14ac:dyDescent="0.3">
      <c r="A19" s="28"/>
      <c r="B19" s="28"/>
      <c r="C19" s="28"/>
      <c r="D19" s="28"/>
      <c r="E19" s="28"/>
    </row>
    <row r="20" spans="1:6" ht="48" thickBot="1" x14ac:dyDescent="0.25">
      <c r="A20" s="237" t="s">
        <v>158</v>
      </c>
      <c r="B20" s="238" t="s">
        <v>145</v>
      </c>
      <c r="C20" s="238" t="s">
        <v>147</v>
      </c>
      <c r="D20" s="238" t="s">
        <v>428</v>
      </c>
      <c r="E20" s="238" t="s">
        <v>332</v>
      </c>
    </row>
    <row r="21" spans="1:6" ht="16.5" thickBot="1" x14ac:dyDescent="0.25">
      <c r="A21" s="239">
        <v>1</v>
      </c>
      <c r="B21" s="240">
        <v>2</v>
      </c>
      <c r="C21" s="240">
        <v>3</v>
      </c>
      <c r="D21" s="240">
        <v>4</v>
      </c>
      <c r="E21" s="240">
        <v>5</v>
      </c>
    </row>
    <row r="22" spans="1:6" ht="16.5" thickBot="1" x14ac:dyDescent="0.25">
      <c r="A22" s="520" t="s">
        <v>419</v>
      </c>
      <c r="B22" s="521"/>
      <c r="C22" s="521"/>
      <c r="D22" s="521"/>
      <c r="E22" s="522"/>
    </row>
    <row r="23" spans="1:6" ht="101.25" customHeight="1" thickBot="1" x14ac:dyDescent="0.25">
      <c r="A23" s="241" t="s">
        <v>420</v>
      </c>
      <c r="B23" s="240" t="s">
        <v>421</v>
      </c>
      <c r="C23" s="345">
        <f>'анализ исполн доходов'!H15</f>
        <v>146.30000000000001</v>
      </c>
      <c r="D23" s="345">
        <f>'анализ исполн доходов'!I15</f>
        <v>151.6</v>
      </c>
      <c r="E23" s="345">
        <f t="shared" ref="E23:E28" si="0">D23/C23*100</f>
        <v>103.6226930963773</v>
      </c>
    </row>
    <row r="24" spans="1:6" ht="129.75" customHeight="1" thickBot="1" x14ac:dyDescent="0.25">
      <c r="A24" s="241" t="s">
        <v>309</v>
      </c>
      <c r="B24" s="240" t="s">
        <v>422</v>
      </c>
      <c r="C24" s="345">
        <f>'анализ исполн доходов'!H16</f>
        <v>1.3</v>
      </c>
      <c r="D24" s="345">
        <f>'анализ исполн доходов'!I16</f>
        <v>1.5</v>
      </c>
      <c r="E24" s="345">
        <f t="shared" si="0"/>
        <v>115.38461538461537</v>
      </c>
    </row>
    <row r="25" spans="1:6" ht="98.25" customHeight="1" thickBot="1" x14ac:dyDescent="0.25">
      <c r="A25" s="241" t="s">
        <v>310</v>
      </c>
      <c r="B25" s="240" t="s">
        <v>423</v>
      </c>
      <c r="C25" s="345">
        <f>'анализ исполн доходов'!H17</f>
        <v>220.8</v>
      </c>
      <c r="D25" s="345">
        <f>'анализ исполн доходов'!I17</f>
        <v>221.1</v>
      </c>
      <c r="E25" s="345">
        <f t="shared" si="0"/>
        <v>100.13586956521738</v>
      </c>
    </row>
    <row r="26" spans="1:6" ht="98.25" customHeight="1" thickBot="1" x14ac:dyDescent="0.25">
      <c r="A26" s="241" t="s">
        <v>311</v>
      </c>
      <c r="B26" s="240" t="s">
        <v>424</v>
      </c>
      <c r="C26" s="345">
        <f>'анализ исполн доходов'!H18</f>
        <v>-32.4</v>
      </c>
      <c r="D26" s="345">
        <f>'анализ исполн доходов'!I18</f>
        <v>-33.9</v>
      </c>
      <c r="E26" s="345">
        <f t="shared" si="0"/>
        <v>104.62962962962963</v>
      </c>
    </row>
    <row r="27" spans="1:6" ht="41.25" customHeight="1" thickBot="1" x14ac:dyDescent="0.25">
      <c r="A27" s="241" t="s">
        <v>512</v>
      </c>
      <c r="B27" s="240" t="s">
        <v>674</v>
      </c>
      <c r="C27" s="360">
        <v>1232.7</v>
      </c>
      <c r="D27" s="360">
        <v>1232.7</v>
      </c>
      <c r="E27" s="345">
        <f t="shared" si="0"/>
        <v>100</v>
      </c>
    </row>
    <row r="28" spans="1:6" ht="16.5" thickBot="1" x14ac:dyDescent="0.25">
      <c r="A28" s="242" t="s">
        <v>425</v>
      </c>
      <c r="B28" s="243"/>
      <c r="C28" s="346">
        <f>SUM(C23:C27)</f>
        <v>1568.7</v>
      </c>
      <c r="D28" s="346">
        <f>SUM(D23:D27)</f>
        <v>1573</v>
      </c>
      <c r="E28" s="345">
        <f t="shared" si="0"/>
        <v>100.2741123223051</v>
      </c>
    </row>
    <row r="29" spans="1:6" ht="16.5" thickBot="1" x14ac:dyDescent="0.25">
      <c r="A29" s="242"/>
      <c r="B29" s="243"/>
      <c r="C29" s="347"/>
      <c r="D29" s="347"/>
      <c r="E29" s="347"/>
    </row>
    <row r="30" spans="1:6" ht="28.5" customHeight="1" thickBot="1" x14ac:dyDescent="0.25">
      <c r="A30" s="520" t="s">
        <v>426</v>
      </c>
      <c r="B30" s="521"/>
      <c r="C30" s="521"/>
      <c r="D30" s="521"/>
      <c r="E30" s="522"/>
    </row>
    <row r="31" spans="1:6" ht="16.5" thickBot="1" x14ac:dyDescent="0.25">
      <c r="A31" s="520"/>
      <c r="B31" s="521"/>
      <c r="C31" s="521"/>
      <c r="D31" s="521"/>
      <c r="E31" s="522"/>
    </row>
    <row r="32" spans="1:6" ht="131.25" customHeight="1" thickBot="1" x14ac:dyDescent="0.25">
      <c r="A32" s="241" t="s">
        <v>347</v>
      </c>
      <c r="B32" s="344">
        <v>1.00409061011019E+18</v>
      </c>
      <c r="C32" s="348">
        <f>'анализ испол расх прог и непрог'!G110</f>
        <v>989.88</v>
      </c>
      <c r="D32" s="348">
        <f>'анализ испол расх прог и непрог'!H110</f>
        <v>959.93</v>
      </c>
      <c r="E32" s="345">
        <f>D32/C32*100</f>
        <v>96.974380733018137</v>
      </c>
    </row>
    <row r="33" spans="1:5" ht="18.75" customHeight="1" thickBot="1" x14ac:dyDescent="0.25">
      <c r="A33" s="242" t="s">
        <v>427</v>
      </c>
      <c r="B33" s="243"/>
      <c r="C33" s="347">
        <f>C32</f>
        <v>989.88</v>
      </c>
      <c r="D33" s="346">
        <f>D32</f>
        <v>959.93</v>
      </c>
      <c r="E33" s="346">
        <f>E32</f>
        <v>96.974380733018137</v>
      </c>
    </row>
    <row r="34" spans="1:5" ht="15.75" x14ac:dyDescent="0.25">
      <c r="A34" s="28"/>
      <c r="B34" s="28"/>
      <c r="C34" s="28"/>
      <c r="D34" s="28"/>
      <c r="E34" s="28"/>
    </row>
    <row r="35" spans="1:5" ht="18.75" x14ac:dyDescent="0.3">
      <c r="A35" s="25" t="s">
        <v>643</v>
      </c>
      <c r="B35" s="25"/>
      <c r="C35" s="254"/>
      <c r="D35" s="26"/>
      <c r="E35" s="108"/>
    </row>
    <row r="36" spans="1:5" ht="18.75" x14ac:dyDescent="0.3">
      <c r="A36" s="25" t="s">
        <v>490</v>
      </c>
      <c r="B36" s="25"/>
      <c r="C36" s="25"/>
      <c r="D36" s="26" t="s">
        <v>649</v>
      </c>
      <c r="E36" s="108"/>
    </row>
    <row r="37" spans="1:5" ht="18.75" x14ac:dyDescent="0.3">
      <c r="A37" s="25"/>
      <c r="B37" s="254"/>
      <c r="C37" s="25"/>
      <c r="D37" s="26"/>
      <c r="E37" s="108"/>
    </row>
    <row r="38" spans="1:5" ht="18.75" x14ac:dyDescent="0.3">
      <c r="A38" s="25" t="s">
        <v>491</v>
      </c>
      <c r="B38" s="25"/>
      <c r="C38" s="25"/>
      <c r="D38" s="26" t="s">
        <v>644</v>
      </c>
      <c r="E38" s="108"/>
    </row>
    <row r="39" spans="1:5" ht="18.75" x14ac:dyDescent="0.3">
      <c r="A39" s="32"/>
      <c r="B39" s="32"/>
      <c r="C39" s="32"/>
      <c r="D39" s="48"/>
      <c r="E39" s="108"/>
    </row>
  </sheetData>
  <mergeCells count="6">
    <mergeCell ref="A31:E31"/>
    <mergeCell ref="C1:E11"/>
    <mergeCell ref="A15:E15"/>
    <mergeCell ref="A16:E16"/>
    <mergeCell ref="A22:E22"/>
    <mergeCell ref="A30:E30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7" workbookViewId="0">
      <selection activeCell="F12" sqref="F12"/>
    </sheetView>
  </sheetViews>
  <sheetFormatPr defaultRowHeight="12.75" x14ac:dyDescent="0.2"/>
  <cols>
    <col min="1" max="1" width="9.28515625" customWidth="1"/>
    <col min="2" max="2" width="24.28515625" customWidth="1"/>
    <col min="3" max="3" width="54.28515625" customWidth="1"/>
    <col min="4" max="4" width="15.28515625" customWidth="1"/>
    <col min="5" max="6" width="14.85546875" customWidth="1"/>
  </cols>
  <sheetData>
    <row r="1" spans="1:6" ht="36" customHeight="1" x14ac:dyDescent="0.25">
      <c r="A1" s="384" t="s">
        <v>697</v>
      </c>
      <c r="B1" s="384"/>
      <c r="C1" s="384"/>
      <c r="D1" s="384"/>
      <c r="E1" s="384"/>
      <c r="F1" s="384"/>
    </row>
    <row r="2" spans="1:6" ht="15.75" x14ac:dyDescent="0.25">
      <c r="A2" s="25"/>
      <c r="B2" s="25"/>
      <c r="C2" s="25"/>
      <c r="F2" s="88" t="s">
        <v>328</v>
      </c>
    </row>
    <row r="3" spans="1:6" ht="14.25" customHeight="1" x14ac:dyDescent="0.2">
      <c r="A3" s="380" t="s">
        <v>286</v>
      </c>
      <c r="B3" s="381"/>
      <c r="C3" s="382" t="s">
        <v>89</v>
      </c>
      <c r="D3" s="385" t="s">
        <v>364</v>
      </c>
      <c r="E3" s="387" t="s">
        <v>673</v>
      </c>
      <c r="F3" s="388" t="s">
        <v>366</v>
      </c>
    </row>
    <row r="4" spans="1:6" ht="110.25" x14ac:dyDescent="0.2">
      <c r="A4" s="167" t="s">
        <v>287</v>
      </c>
      <c r="B4" s="252" t="s">
        <v>453</v>
      </c>
      <c r="C4" s="382"/>
      <c r="D4" s="386"/>
      <c r="E4" s="387"/>
      <c r="F4" s="389"/>
    </row>
    <row r="5" spans="1:6" x14ac:dyDescent="0.2">
      <c r="A5" s="91" t="s">
        <v>6</v>
      </c>
      <c r="B5" s="91" t="s">
        <v>7</v>
      </c>
      <c r="C5" s="91" t="s">
        <v>8</v>
      </c>
      <c r="D5" s="91" t="s">
        <v>9</v>
      </c>
      <c r="E5" s="91" t="s">
        <v>10</v>
      </c>
      <c r="F5" s="91" t="s">
        <v>11</v>
      </c>
    </row>
    <row r="6" spans="1:6" ht="47.25" x14ac:dyDescent="0.25">
      <c r="A6" s="92" t="s">
        <v>160</v>
      </c>
      <c r="B6" s="92"/>
      <c r="C6" s="93" t="s">
        <v>290</v>
      </c>
      <c r="D6" s="134">
        <f>D7</f>
        <v>74.5</v>
      </c>
      <c r="E6" s="134">
        <f t="shared" ref="E6" si="0">E7</f>
        <v>173.1</v>
      </c>
      <c r="F6" s="134">
        <f>E6*100/D6</f>
        <v>232.34899328859061</v>
      </c>
    </row>
    <row r="7" spans="1:6" ht="94.5" x14ac:dyDescent="0.25">
      <c r="A7" s="14" t="s">
        <v>289</v>
      </c>
      <c r="B7" s="90" t="s">
        <v>496</v>
      </c>
      <c r="C7" s="27" t="s">
        <v>502</v>
      </c>
      <c r="D7" s="135">
        <v>74.5</v>
      </c>
      <c r="E7" s="251">
        <f>'1'!D10</f>
        <v>173.1</v>
      </c>
      <c r="F7" s="134">
        <f t="shared" ref="F7:F34" si="1">E7*100/D7</f>
        <v>232.34899328859061</v>
      </c>
    </row>
    <row r="8" spans="1:6" ht="31.5" x14ac:dyDescent="0.25">
      <c r="A8" s="92" t="s">
        <v>455</v>
      </c>
      <c r="B8" s="92"/>
      <c r="C8" s="93" t="s">
        <v>454</v>
      </c>
      <c r="D8" s="136">
        <f>SUM(D9:D16)</f>
        <v>5131.8819999999996</v>
      </c>
      <c r="E8" s="136">
        <f>SUM(E9:E16)</f>
        <v>5137.8999999999996</v>
      </c>
      <c r="F8" s="134">
        <f t="shared" si="1"/>
        <v>100.11726692079046</v>
      </c>
    </row>
    <row r="9" spans="1:6" ht="95.25" customHeight="1" x14ac:dyDescent="0.25">
      <c r="A9" s="90" t="s">
        <v>455</v>
      </c>
      <c r="B9" s="90" t="s">
        <v>498</v>
      </c>
      <c r="C9" s="30" t="s">
        <v>495</v>
      </c>
      <c r="D9" s="135">
        <v>23</v>
      </c>
      <c r="E9" s="135">
        <f>'1'!D12</f>
        <v>29.8</v>
      </c>
      <c r="F9" s="134">
        <f t="shared" si="1"/>
        <v>129.56521739130434</v>
      </c>
    </row>
    <row r="10" spans="1:6" ht="47.25" x14ac:dyDescent="0.25">
      <c r="A10" s="90" t="s">
        <v>455</v>
      </c>
      <c r="B10" s="90" t="s">
        <v>501</v>
      </c>
      <c r="C10" s="27" t="s">
        <v>438</v>
      </c>
      <c r="D10" s="135">
        <v>12</v>
      </c>
      <c r="E10" s="135">
        <f>'1'!D14</f>
        <v>11.3</v>
      </c>
      <c r="F10" s="134">
        <f t="shared" si="1"/>
        <v>94.166666666666671</v>
      </c>
    </row>
    <row r="11" spans="1:6" ht="31.5" x14ac:dyDescent="0.25">
      <c r="A11" s="14" t="s">
        <v>455</v>
      </c>
      <c r="B11" s="90" t="s">
        <v>497</v>
      </c>
      <c r="C11" s="30" t="s">
        <v>507</v>
      </c>
      <c r="D11" s="135">
        <v>0</v>
      </c>
      <c r="E11" s="135">
        <f>'1'!D15</f>
        <v>0</v>
      </c>
      <c r="F11" s="134">
        <v>0</v>
      </c>
    </row>
    <row r="12" spans="1:6" ht="31.5" x14ac:dyDescent="0.25">
      <c r="A12" s="14" t="s">
        <v>455</v>
      </c>
      <c r="B12" s="280" t="s">
        <v>636</v>
      </c>
      <c r="C12" s="30" t="s">
        <v>508</v>
      </c>
      <c r="D12" s="135">
        <v>1193.9100000000001</v>
      </c>
      <c r="E12" s="135">
        <f>'1'!D16</f>
        <v>1193.9000000000001</v>
      </c>
      <c r="F12" s="134">
        <f t="shared" si="1"/>
        <v>99.999162415927501</v>
      </c>
    </row>
    <row r="13" spans="1:6" ht="47.25" x14ac:dyDescent="0.25">
      <c r="A13" s="14" t="s">
        <v>455</v>
      </c>
      <c r="B13" s="281" t="s">
        <v>637</v>
      </c>
      <c r="C13" s="30" t="s">
        <v>509</v>
      </c>
      <c r="D13" s="135">
        <v>29.13</v>
      </c>
      <c r="E13" s="135">
        <f>'1'!D18</f>
        <v>29.1</v>
      </c>
      <c r="F13" s="134">
        <f t="shared" si="1"/>
        <v>99.897013388259523</v>
      </c>
    </row>
    <row r="14" spans="1:6" ht="47.25" customHeight="1" x14ac:dyDescent="0.25">
      <c r="A14" s="14" t="s">
        <v>455</v>
      </c>
      <c r="B14" s="90" t="s">
        <v>620</v>
      </c>
      <c r="C14" s="30" t="s">
        <v>510</v>
      </c>
      <c r="D14" s="135">
        <v>99.9</v>
      </c>
      <c r="E14" s="135">
        <f>'1'!D19</f>
        <v>99.9</v>
      </c>
      <c r="F14" s="134">
        <f t="shared" si="1"/>
        <v>100</v>
      </c>
    </row>
    <row r="15" spans="1:6" ht="47.25" customHeight="1" x14ac:dyDescent="0.25">
      <c r="A15" s="14" t="s">
        <v>455</v>
      </c>
      <c r="B15" s="90" t="s">
        <v>619</v>
      </c>
      <c r="C15" s="30" t="s">
        <v>512</v>
      </c>
      <c r="D15" s="135">
        <v>1232.742</v>
      </c>
      <c r="E15" s="135">
        <f>'1'!D17</f>
        <v>1232.7</v>
      </c>
      <c r="F15" s="134">
        <f t="shared" si="1"/>
        <v>99.996592961057544</v>
      </c>
    </row>
    <row r="16" spans="1:6" ht="32.25" customHeight="1" x14ac:dyDescent="0.25">
      <c r="A16" s="14" t="s">
        <v>455</v>
      </c>
      <c r="B16" s="90" t="s">
        <v>621</v>
      </c>
      <c r="C16" s="30" t="s">
        <v>512</v>
      </c>
      <c r="D16" s="135">
        <v>2541.1999999999998</v>
      </c>
      <c r="E16" s="135">
        <f>'1'!D20</f>
        <v>2541.1999999999998</v>
      </c>
      <c r="F16" s="134">
        <f t="shared" si="1"/>
        <v>100</v>
      </c>
    </row>
    <row r="17" spans="1:6" ht="47.25" x14ac:dyDescent="0.25">
      <c r="A17" s="94" t="s">
        <v>161</v>
      </c>
      <c r="B17" s="92"/>
      <c r="C17" s="95" t="s">
        <v>291</v>
      </c>
      <c r="D17" s="136">
        <f>D18+D19+D20+D21</f>
        <v>0</v>
      </c>
      <c r="E17" s="136">
        <f t="shared" ref="E17" si="2">E18+E19+E20+E21</f>
        <v>0</v>
      </c>
      <c r="F17" s="134">
        <v>0</v>
      </c>
    </row>
    <row r="18" spans="1:6" ht="31.5" x14ac:dyDescent="0.25">
      <c r="A18" s="14" t="s">
        <v>161</v>
      </c>
      <c r="B18" s="90" t="s">
        <v>292</v>
      </c>
      <c r="C18" s="30" t="s">
        <v>136</v>
      </c>
      <c r="D18" s="135">
        <v>0</v>
      </c>
      <c r="E18" s="135">
        <f>'1'!D22</f>
        <v>0</v>
      </c>
      <c r="F18" s="134">
        <v>0</v>
      </c>
    </row>
    <row r="19" spans="1:6" ht="31.5" x14ac:dyDescent="0.25">
      <c r="A19" s="14" t="s">
        <v>161</v>
      </c>
      <c r="B19" s="90" t="s">
        <v>456</v>
      </c>
      <c r="C19" s="30" t="s">
        <v>430</v>
      </c>
      <c r="D19" s="135">
        <v>0</v>
      </c>
      <c r="E19" s="135">
        <f>'1'!D23</f>
        <v>0</v>
      </c>
      <c r="F19" s="134">
        <v>0</v>
      </c>
    </row>
    <row r="20" spans="1:6" ht="31.5" x14ac:dyDescent="0.25">
      <c r="A20" s="14" t="s">
        <v>161</v>
      </c>
      <c r="B20" s="90" t="s">
        <v>457</v>
      </c>
      <c r="C20" s="30" t="s">
        <v>458</v>
      </c>
      <c r="D20" s="135">
        <v>0</v>
      </c>
      <c r="E20" s="135">
        <f>'1'!D24</f>
        <v>0</v>
      </c>
      <c r="F20" s="134">
        <v>0</v>
      </c>
    </row>
    <row r="21" spans="1:6" ht="31.5" x14ac:dyDescent="0.25">
      <c r="A21" s="14" t="s">
        <v>161</v>
      </c>
      <c r="B21" s="90" t="s">
        <v>293</v>
      </c>
      <c r="C21" s="30" t="s">
        <v>137</v>
      </c>
      <c r="D21" s="135">
        <v>0</v>
      </c>
      <c r="E21" s="135">
        <f>'1'!D25</f>
        <v>0</v>
      </c>
      <c r="F21" s="134">
        <v>0</v>
      </c>
    </row>
    <row r="22" spans="1:6" ht="31.5" x14ac:dyDescent="0.25">
      <c r="A22" s="94" t="s">
        <v>313</v>
      </c>
      <c r="B22" s="92"/>
      <c r="C22" s="95" t="s">
        <v>314</v>
      </c>
      <c r="D22" s="136">
        <f>D23+D24+D25+D26</f>
        <v>336.00000000000006</v>
      </c>
      <c r="E22" s="136">
        <f t="shared" ref="E22" si="3">E23+E24+E25+E26</f>
        <v>340.3</v>
      </c>
      <c r="F22" s="134">
        <f t="shared" si="1"/>
        <v>101.27976190476188</v>
      </c>
    </row>
    <row r="23" spans="1:6" ht="94.5" x14ac:dyDescent="0.25">
      <c r="A23" s="14" t="s">
        <v>313</v>
      </c>
      <c r="B23" s="131" t="s">
        <v>315</v>
      </c>
      <c r="C23" s="30" t="s">
        <v>308</v>
      </c>
      <c r="D23" s="135">
        <v>146.30000000000001</v>
      </c>
      <c r="E23" s="135">
        <f>'1'!D27</f>
        <v>151.6</v>
      </c>
      <c r="F23" s="134">
        <f t="shared" si="1"/>
        <v>103.6226930963773</v>
      </c>
    </row>
    <row r="24" spans="1:6" ht="94.5" x14ac:dyDescent="0.25">
      <c r="A24" s="14" t="s">
        <v>313</v>
      </c>
      <c r="B24" s="131" t="s">
        <v>316</v>
      </c>
      <c r="C24" s="30" t="s">
        <v>312</v>
      </c>
      <c r="D24" s="135">
        <v>1.3</v>
      </c>
      <c r="E24" s="135">
        <f>'1'!D28</f>
        <v>1.5</v>
      </c>
      <c r="F24" s="134">
        <f t="shared" si="1"/>
        <v>115.38461538461539</v>
      </c>
    </row>
    <row r="25" spans="1:6" ht="94.5" x14ac:dyDescent="0.25">
      <c r="A25" s="14" t="s">
        <v>313</v>
      </c>
      <c r="B25" s="131" t="s">
        <v>317</v>
      </c>
      <c r="C25" s="30" t="s">
        <v>310</v>
      </c>
      <c r="D25" s="135">
        <v>220.8</v>
      </c>
      <c r="E25" s="135">
        <f>'1'!D29</f>
        <v>221.1</v>
      </c>
      <c r="F25" s="134">
        <f t="shared" si="1"/>
        <v>100.13586956521739</v>
      </c>
    </row>
    <row r="26" spans="1:6" ht="94.5" x14ac:dyDescent="0.25">
      <c r="A26" s="14" t="s">
        <v>313</v>
      </c>
      <c r="B26" s="131" t="s">
        <v>318</v>
      </c>
      <c r="C26" s="30" t="s">
        <v>311</v>
      </c>
      <c r="D26" s="135">
        <v>-32.4</v>
      </c>
      <c r="E26" s="135">
        <f>'1'!D30</f>
        <v>-33.9</v>
      </c>
      <c r="F26" s="134">
        <f t="shared" si="1"/>
        <v>104.62962962962963</v>
      </c>
    </row>
    <row r="27" spans="1:6" ht="31.5" x14ac:dyDescent="0.25">
      <c r="A27" s="92" t="s">
        <v>159</v>
      </c>
      <c r="B27" s="92"/>
      <c r="C27" s="93" t="s">
        <v>288</v>
      </c>
      <c r="D27" s="137">
        <f>D28+D29+D30+D31+D32+D33</f>
        <v>3676</v>
      </c>
      <c r="E27" s="137">
        <f t="shared" ref="E27" si="4">E28+E29+E30+E31+E32+E33</f>
        <v>4791.3</v>
      </c>
      <c r="F27" s="134">
        <f t="shared" si="1"/>
        <v>130.34004352557128</v>
      </c>
    </row>
    <row r="28" spans="1:6" ht="94.5" x14ac:dyDescent="0.25">
      <c r="A28" s="14" t="s">
        <v>159</v>
      </c>
      <c r="B28" s="90" t="s">
        <v>294</v>
      </c>
      <c r="C28" s="27" t="s">
        <v>133</v>
      </c>
      <c r="D28" s="135">
        <v>3133.6</v>
      </c>
      <c r="E28" s="135">
        <f>'1'!D32</f>
        <v>4009</v>
      </c>
      <c r="F28" s="134">
        <f t="shared" si="1"/>
        <v>127.9359203472045</v>
      </c>
    </row>
    <row r="29" spans="1:6" ht="126" x14ac:dyDescent="0.25">
      <c r="A29" s="14" t="s">
        <v>159</v>
      </c>
      <c r="B29" s="90" t="s">
        <v>459</v>
      </c>
      <c r="C29" s="27" t="s">
        <v>460</v>
      </c>
      <c r="D29" s="135">
        <v>9</v>
      </c>
      <c r="E29" s="135">
        <f>'1'!D33</f>
        <v>4</v>
      </c>
      <c r="F29" s="134">
        <f t="shared" si="1"/>
        <v>44.444444444444443</v>
      </c>
    </row>
    <row r="30" spans="1:6" ht="94.5" x14ac:dyDescent="0.25">
      <c r="A30" s="14" t="s">
        <v>159</v>
      </c>
      <c r="B30" s="90" t="s">
        <v>461</v>
      </c>
      <c r="C30" s="27" t="s">
        <v>601</v>
      </c>
      <c r="D30" s="135">
        <v>22</v>
      </c>
      <c r="E30" s="135">
        <f>'1'!D34</f>
        <v>21.8</v>
      </c>
      <c r="F30" s="134">
        <f t="shared" si="1"/>
        <v>99.090909090909093</v>
      </c>
    </row>
    <row r="31" spans="1:6" ht="63" x14ac:dyDescent="0.25">
      <c r="A31" s="14" t="s">
        <v>159</v>
      </c>
      <c r="B31" s="90" t="s">
        <v>295</v>
      </c>
      <c r="C31" s="30" t="s">
        <v>134</v>
      </c>
      <c r="D31" s="135">
        <v>77.400000000000006</v>
      </c>
      <c r="E31" s="135">
        <f>'1'!D35</f>
        <v>161.1</v>
      </c>
      <c r="F31" s="134">
        <f t="shared" si="1"/>
        <v>208.13953488372093</v>
      </c>
    </row>
    <row r="32" spans="1:6" ht="47.25" x14ac:dyDescent="0.25">
      <c r="A32" s="14" t="s">
        <v>159</v>
      </c>
      <c r="B32" s="90" t="s">
        <v>505</v>
      </c>
      <c r="C32" s="30" t="s">
        <v>513</v>
      </c>
      <c r="D32" s="135">
        <v>404</v>
      </c>
      <c r="E32" s="135">
        <f>'1'!D36</f>
        <v>559</v>
      </c>
      <c r="F32" s="134">
        <f t="shared" si="1"/>
        <v>138.36633663366337</v>
      </c>
    </row>
    <row r="33" spans="1:6" ht="47.25" x14ac:dyDescent="0.25">
      <c r="A33" s="14" t="s">
        <v>159</v>
      </c>
      <c r="B33" s="90" t="s">
        <v>506</v>
      </c>
      <c r="C33" s="30" t="s">
        <v>447</v>
      </c>
      <c r="D33" s="135">
        <v>30</v>
      </c>
      <c r="E33" s="135">
        <f>'1'!D37</f>
        <v>36.4</v>
      </c>
      <c r="F33" s="134">
        <f t="shared" si="1"/>
        <v>121.33333333333333</v>
      </c>
    </row>
    <row r="34" spans="1:6" ht="15.75" x14ac:dyDescent="0.25">
      <c r="A34" s="14"/>
      <c r="B34" s="86"/>
      <c r="C34" s="96" t="s">
        <v>211</v>
      </c>
      <c r="D34" s="136">
        <f>D6+D8+D17+D27+D22</f>
        <v>9218.3819999999996</v>
      </c>
      <c r="E34" s="136">
        <f>E6+E8+E17+E27+E22</f>
        <v>10442.599999999999</v>
      </c>
      <c r="F34" s="134">
        <f t="shared" si="1"/>
        <v>113.28018300825458</v>
      </c>
    </row>
    <row r="35" spans="1:6" ht="15.75" x14ac:dyDescent="0.25">
      <c r="F35" s="134"/>
    </row>
  </sheetData>
  <mergeCells count="6">
    <mergeCell ref="A1:F1"/>
    <mergeCell ref="A3:B3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85" zoomScaleNormal="85" workbookViewId="0">
      <pane ySplit="7" topLeftCell="A8" activePane="bottomLeft" state="frozen"/>
      <selection pane="bottomLeft" activeCell="J6" sqref="J6:J7"/>
    </sheetView>
  </sheetViews>
  <sheetFormatPr defaultRowHeight="15.75" x14ac:dyDescent="0.25"/>
  <cols>
    <col min="1" max="1" width="29.28515625" style="160" customWidth="1"/>
    <col min="2" max="2" width="54.28515625" style="160" customWidth="1"/>
    <col min="3" max="4" width="13.85546875" style="160" customWidth="1"/>
    <col min="5" max="5" width="13.28515625" style="160" customWidth="1"/>
    <col min="6" max="6" width="15" style="160" customWidth="1"/>
    <col min="7" max="7" width="14.85546875" style="160" customWidth="1"/>
    <col min="8" max="8" width="15.28515625" style="170" customWidth="1"/>
    <col min="9" max="9" width="10.140625" style="169" customWidth="1"/>
    <col min="10" max="10" width="9.140625" style="169" customWidth="1"/>
    <col min="11" max="16384" width="9.140625" style="101"/>
  </cols>
  <sheetData>
    <row r="1" spans="1:11" ht="20.25" customHeight="1" x14ac:dyDescent="0.25">
      <c r="B1" s="106"/>
      <c r="C1" s="106"/>
      <c r="D1" s="106"/>
      <c r="E1" s="106"/>
      <c r="F1" s="390"/>
      <c r="G1" s="390"/>
      <c r="H1" s="390"/>
      <c r="I1" s="390"/>
      <c r="J1" s="390"/>
    </row>
    <row r="2" spans="1:11" s="102" customFormat="1" ht="33.75" customHeight="1" x14ac:dyDescent="0.25">
      <c r="A2" s="191"/>
      <c r="B2" s="192"/>
      <c r="C2" s="192"/>
      <c r="D2" s="192"/>
      <c r="E2" s="192"/>
      <c r="F2" s="392"/>
      <c r="G2" s="392"/>
      <c r="H2" s="392"/>
      <c r="I2" s="392"/>
      <c r="J2" s="392"/>
      <c r="K2" s="392"/>
    </row>
    <row r="3" spans="1:11" s="102" customFormat="1" ht="32.25" customHeight="1" x14ac:dyDescent="0.25">
      <c r="A3" s="191"/>
      <c r="B3" s="190"/>
      <c r="C3" s="190"/>
      <c r="D3" s="190"/>
      <c r="E3" s="190"/>
      <c r="F3" s="190"/>
      <c r="G3" s="190"/>
      <c r="H3" s="190"/>
      <c r="I3" s="189"/>
      <c r="J3" s="189"/>
    </row>
    <row r="4" spans="1:11" s="102" customFormat="1" ht="32.25" customHeight="1" x14ac:dyDescent="0.25">
      <c r="A4" s="393" t="s">
        <v>700</v>
      </c>
      <c r="B4" s="393"/>
      <c r="C4" s="393"/>
      <c r="D4" s="393"/>
      <c r="E4" s="393"/>
      <c r="F4" s="393"/>
      <c r="G4" s="393"/>
      <c r="H4" s="393"/>
      <c r="I4" s="393"/>
      <c r="J4" s="393"/>
    </row>
    <row r="5" spans="1:11" x14ac:dyDescent="0.25">
      <c r="H5" s="161" t="s">
        <v>329</v>
      </c>
    </row>
    <row r="6" spans="1:11" ht="36.75" customHeight="1" x14ac:dyDescent="0.2">
      <c r="A6" s="388" t="s">
        <v>286</v>
      </c>
      <c r="B6" s="391" t="s">
        <v>89</v>
      </c>
      <c r="C6" s="385" t="s">
        <v>645</v>
      </c>
      <c r="D6" s="385" t="s">
        <v>698</v>
      </c>
      <c r="E6" s="385" t="s">
        <v>332</v>
      </c>
      <c r="F6" s="391" t="s">
        <v>646</v>
      </c>
      <c r="G6" s="391"/>
      <c r="H6" s="387" t="s">
        <v>699</v>
      </c>
      <c r="I6" s="388" t="s">
        <v>381</v>
      </c>
      <c r="J6" s="388" t="s">
        <v>380</v>
      </c>
    </row>
    <row r="7" spans="1:11" s="188" customFormat="1" ht="82.5" customHeight="1" x14ac:dyDescent="0.2">
      <c r="A7" s="389"/>
      <c r="B7" s="391"/>
      <c r="C7" s="386"/>
      <c r="D7" s="386"/>
      <c r="E7" s="386"/>
      <c r="F7" s="168" t="s">
        <v>379</v>
      </c>
      <c r="G7" s="168" t="s">
        <v>378</v>
      </c>
      <c r="H7" s="387"/>
      <c r="I7" s="389"/>
      <c r="J7" s="389"/>
    </row>
    <row r="8" spans="1:11" ht="12.75" x14ac:dyDescent="0.2">
      <c r="A8" s="162" t="s">
        <v>6</v>
      </c>
      <c r="B8" s="162" t="s">
        <v>7</v>
      </c>
      <c r="C8" s="162" t="s">
        <v>8</v>
      </c>
      <c r="D8" s="162" t="s">
        <v>9</v>
      </c>
      <c r="E8" s="162" t="s">
        <v>10</v>
      </c>
      <c r="F8" s="162" t="s">
        <v>11</v>
      </c>
      <c r="G8" s="162" t="s">
        <v>12</v>
      </c>
      <c r="H8" s="162" t="s">
        <v>13</v>
      </c>
      <c r="I8" s="187">
        <v>9</v>
      </c>
      <c r="J8" s="187">
        <v>10</v>
      </c>
    </row>
    <row r="9" spans="1:11" ht="48" customHeight="1" x14ac:dyDescent="0.25">
      <c r="A9" s="181"/>
      <c r="B9" s="180" t="s">
        <v>290</v>
      </c>
      <c r="C9" s="186">
        <f>C10</f>
        <v>69.8</v>
      </c>
      <c r="D9" s="186">
        <f>D10</f>
        <v>33.299999999999997</v>
      </c>
      <c r="E9" s="175">
        <f>D9*100/C9</f>
        <v>47.707736389684811</v>
      </c>
      <c r="F9" s="186">
        <f>F10</f>
        <v>74.5</v>
      </c>
      <c r="G9" s="186">
        <f>G10</f>
        <v>74.5</v>
      </c>
      <c r="H9" s="186">
        <f>H10</f>
        <v>173.1</v>
      </c>
      <c r="I9" s="173">
        <f>H9*100/F9</f>
        <v>232.34899328859061</v>
      </c>
      <c r="J9" s="172">
        <f>H9*100/G9</f>
        <v>232.34899328859061</v>
      </c>
    </row>
    <row r="10" spans="1:11" ht="94.5" x14ac:dyDescent="0.25">
      <c r="A10" s="177" t="s">
        <v>514</v>
      </c>
      <c r="B10" s="178" t="s">
        <v>502</v>
      </c>
      <c r="C10" s="175">
        <v>69.8</v>
      </c>
      <c r="D10" s="176">
        <v>33.299999999999997</v>
      </c>
      <c r="E10" s="175">
        <f>D10*100/C10</f>
        <v>47.707736389684811</v>
      </c>
      <c r="F10" s="175">
        <v>74.5</v>
      </c>
      <c r="G10" s="175">
        <f>'анализ поступл по кодам класс'!D6</f>
        <v>74.5</v>
      </c>
      <c r="H10" s="175">
        <f>'анализ поступл по кодам класс'!E6</f>
        <v>173.1</v>
      </c>
      <c r="I10" s="173">
        <f t="shared" ref="I10:I38" si="0">H10*100/F10</f>
        <v>232.34899328859061</v>
      </c>
      <c r="J10" s="172">
        <f t="shared" ref="J10:J38" si="1">H10*100/G10</f>
        <v>232.34899328859061</v>
      </c>
    </row>
    <row r="11" spans="1:11" ht="31.5" x14ac:dyDescent="0.25">
      <c r="A11" s="181"/>
      <c r="B11" s="180" t="s">
        <v>454</v>
      </c>
      <c r="C11" s="174">
        <f>C12+C14+C15+C16+C17+C19+C18</f>
        <v>5496.2</v>
      </c>
      <c r="D11" s="174">
        <f>D12+D14+D15+D16+D17+D19+D18+D13</f>
        <v>5514.6999999999989</v>
      </c>
      <c r="E11" s="174">
        <f t="shared" ref="E11" si="2">E12+E14+E15+E16+E17+E19</f>
        <v>454.67391304347825</v>
      </c>
      <c r="F11" s="174">
        <f>SUM(F12:F19)</f>
        <v>3879.5</v>
      </c>
      <c r="G11" s="174">
        <f>SUM(G12:G19)</f>
        <v>5131.8819999999996</v>
      </c>
      <c r="H11" s="174">
        <f>H12+H14+H15+H16+H17+H19+H18</f>
        <v>5137.8999999999996</v>
      </c>
      <c r="I11" s="173">
        <f t="shared" si="0"/>
        <v>132.43716973836834</v>
      </c>
      <c r="J11" s="172">
        <f t="shared" si="1"/>
        <v>100.11726692079046</v>
      </c>
    </row>
    <row r="12" spans="1:11" ht="99" customHeight="1" x14ac:dyDescent="0.25">
      <c r="A12" s="90" t="s">
        <v>521</v>
      </c>
      <c r="B12" s="30" t="s">
        <v>495</v>
      </c>
      <c r="C12" s="176">
        <v>23</v>
      </c>
      <c r="D12" s="176">
        <v>18.899999999999999</v>
      </c>
      <c r="E12" s="175">
        <f>D12*100/C12</f>
        <v>82.173913043478251</v>
      </c>
      <c r="F12" s="176">
        <v>23</v>
      </c>
      <c r="G12" s="176">
        <f>'анализ поступл по кодам класс'!D9</f>
        <v>23</v>
      </c>
      <c r="H12" s="176">
        <f>'анализ поступл по кодам класс'!E9</f>
        <v>29.8</v>
      </c>
      <c r="I12" s="173">
        <f t="shared" si="0"/>
        <v>129.56521739130434</v>
      </c>
      <c r="J12" s="172">
        <f t="shared" si="1"/>
        <v>129.56521739130434</v>
      </c>
    </row>
    <row r="13" spans="1:11" ht="78" customHeight="1" x14ac:dyDescent="0.25">
      <c r="A13" s="90" t="s">
        <v>515</v>
      </c>
      <c r="B13" s="30" t="s">
        <v>185</v>
      </c>
      <c r="C13" s="176">
        <v>0</v>
      </c>
      <c r="D13" s="176">
        <v>25.9</v>
      </c>
      <c r="E13" s="175">
        <v>0</v>
      </c>
      <c r="F13" s="176">
        <v>0</v>
      </c>
      <c r="G13" s="176">
        <v>0</v>
      </c>
      <c r="H13" s="176">
        <v>0</v>
      </c>
      <c r="I13" s="173">
        <v>0</v>
      </c>
      <c r="J13" s="172" t="e">
        <f t="shared" si="1"/>
        <v>#DIV/0!</v>
      </c>
    </row>
    <row r="14" spans="1:11" ht="31.5" x14ac:dyDescent="0.25">
      <c r="A14" s="177" t="s">
        <v>647</v>
      </c>
      <c r="B14" s="104" t="s">
        <v>516</v>
      </c>
      <c r="C14" s="175">
        <v>12</v>
      </c>
      <c r="D14" s="176">
        <v>8.6999999999999993</v>
      </c>
      <c r="E14" s="175">
        <f t="shared" ref="E14" si="3">D14*100/C14</f>
        <v>72.499999999999986</v>
      </c>
      <c r="F14" s="175">
        <v>12</v>
      </c>
      <c r="G14" s="176">
        <f>'анализ поступл по кодам класс'!D10</f>
        <v>12</v>
      </c>
      <c r="H14" s="176">
        <f>'анализ поступл по кодам класс'!E10</f>
        <v>11.3</v>
      </c>
      <c r="I14" s="173">
        <f t="shared" si="0"/>
        <v>94.166666666666671</v>
      </c>
      <c r="J14" s="172">
        <f t="shared" si="1"/>
        <v>94.166666666666671</v>
      </c>
    </row>
    <row r="15" spans="1:11" ht="31.5" x14ac:dyDescent="0.25">
      <c r="A15" s="177" t="s">
        <v>622</v>
      </c>
      <c r="B15" s="104" t="s">
        <v>508</v>
      </c>
      <c r="C15" s="176">
        <v>748.7</v>
      </c>
      <c r="D15" s="176">
        <v>748.7</v>
      </c>
      <c r="E15" s="175">
        <f t="shared" ref="E15:E19" si="4">D15*100/C15</f>
        <v>100</v>
      </c>
      <c r="F15" s="175">
        <v>1193.9000000000001</v>
      </c>
      <c r="G15" s="364">
        <f>'анализ поступл по кодам класс'!D12</f>
        <v>1193.9100000000001</v>
      </c>
      <c r="H15" s="176">
        <f>'анализ поступл по кодам класс'!E12</f>
        <v>1193.9000000000001</v>
      </c>
      <c r="I15" s="173">
        <f t="shared" si="0"/>
        <v>100</v>
      </c>
      <c r="J15" s="172">
        <f t="shared" si="1"/>
        <v>99.999162415927501</v>
      </c>
    </row>
    <row r="16" spans="1:11" ht="48.75" customHeight="1" x14ac:dyDescent="0.25">
      <c r="A16" s="177" t="s">
        <v>624</v>
      </c>
      <c r="B16" s="104" t="s">
        <v>509</v>
      </c>
      <c r="C16" s="175">
        <v>22.1</v>
      </c>
      <c r="D16" s="176">
        <v>22.1</v>
      </c>
      <c r="E16" s="175">
        <v>0</v>
      </c>
      <c r="F16" s="175">
        <v>29.1</v>
      </c>
      <c r="G16" s="364">
        <f>'анализ поступл по кодам класс'!D13</f>
        <v>29.13</v>
      </c>
      <c r="H16" s="176">
        <f>'анализ поступл по кодам класс'!E13</f>
        <v>29.1</v>
      </c>
      <c r="I16" s="173">
        <f t="shared" si="0"/>
        <v>100</v>
      </c>
      <c r="J16" s="172">
        <f t="shared" si="1"/>
        <v>99.897013388259523</v>
      </c>
    </row>
    <row r="17" spans="1:10" ht="48.75" customHeight="1" x14ac:dyDescent="0.25">
      <c r="A17" s="177" t="s">
        <v>625</v>
      </c>
      <c r="B17" s="104" t="s">
        <v>504</v>
      </c>
      <c r="C17" s="175">
        <v>80.2</v>
      </c>
      <c r="D17" s="176">
        <v>80.2</v>
      </c>
      <c r="E17" s="175">
        <f t="shared" si="4"/>
        <v>100</v>
      </c>
      <c r="F17" s="175">
        <v>80.3</v>
      </c>
      <c r="G17" s="364">
        <f>'анализ поступл по кодам класс'!D14</f>
        <v>99.9</v>
      </c>
      <c r="H17" s="176">
        <f>'анализ поступл по кодам класс'!E14</f>
        <v>99.9</v>
      </c>
      <c r="I17" s="173">
        <f t="shared" si="0"/>
        <v>124.40846824408469</v>
      </c>
      <c r="J17" s="172">
        <f t="shared" si="1"/>
        <v>100</v>
      </c>
    </row>
    <row r="18" spans="1:10" ht="48.75" customHeight="1" x14ac:dyDescent="0.25">
      <c r="A18" s="177" t="s">
        <v>623</v>
      </c>
      <c r="B18" s="104" t="s">
        <v>142</v>
      </c>
      <c r="C18" s="175">
        <v>2174.1</v>
      </c>
      <c r="D18" s="176">
        <v>2174.1</v>
      </c>
      <c r="E18" s="175">
        <v>0</v>
      </c>
      <c r="F18" s="175">
        <v>0</v>
      </c>
      <c r="G18" s="364">
        <f>'анализ поступл по кодам класс'!D15</f>
        <v>1232.742</v>
      </c>
      <c r="H18" s="176">
        <f>'анализ поступл по кодам класс'!E15</f>
        <v>1232.7</v>
      </c>
      <c r="I18" s="173">
        <v>0</v>
      </c>
      <c r="J18" s="172">
        <f t="shared" si="1"/>
        <v>99.996592961057544</v>
      </c>
    </row>
    <row r="19" spans="1:10" ht="31.5" x14ac:dyDescent="0.25">
      <c r="A19" s="177" t="s">
        <v>626</v>
      </c>
      <c r="B19" s="104" t="s">
        <v>142</v>
      </c>
      <c r="C19" s="175">
        <v>2436.1</v>
      </c>
      <c r="D19" s="176">
        <v>2436.1</v>
      </c>
      <c r="E19" s="175">
        <f t="shared" si="4"/>
        <v>100</v>
      </c>
      <c r="F19" s="175">
        <v>2541.1999999999998</v>
      </c>
      <c r="G19" s="364">
        <f>'анализ поступл по кодам класс'!D16</f>
        <v>2541.1999999999998</v>
      </c>
      <c r="H19" s="176">
        <f>'анализ поступл по кодам класс'!E16</f>
        <v>2541.1999999999998</v>
      </c>
      <c r="I19" s="173">
        <f t="shared" si="0"/>
        <v>100</v>
      </c>
      <c r="J19" s="172">
        <f t="shared" si="1"/>
        <v>100</v>
      </c>
    </row>
    <row r="20" spans="1:10" ht="47.25" x14ac:dyDescent="0.25">
      <c r="A20" s="181"/>
      <c r="B20" s="185" t="s">
        <v>291</v>
      </c>
      <c r="C20" s="174">
        <f>C21+C22+C23+C24+C25</f>
        <v>7.8</v>
      </c>
      <c r="D20" s="174">
        <f>D21+D22+D23+D24+D25</f>
        <v>22.8</v>
      </c>
      <c r="E20" s="175">
        <f>D20*100/C20</f>
        <v>292.30769230769232</v>
      </c>
      <c r="F20" s="174">
        <f>F21+F22+F23+F24+F25</f>
        <v>0</v>
      </c>
      <c r="G20" s="174">
        <f>G21+G22+G23+G24+G25</f>
        <v>0</v>
      </c>
      <c r="H20" s="174">
        <f>H21+H22+H23+H24+H25</f>
        <v>0</v>
      </c>
      <c r="I20" s="173">
        <v>0</v>
      </c>
      <c r="J20" s="172">
        <v>0</v>
      </c>
    </row>
    <row r="21" spans="1:10" ht="31.5" x14ac:dyDescent="0.25">
      <c r="A21" s="177" t="s">
        <v>377</v>
      </c>
      <c r="B21" s="104" t="s">
        <v>136</v>
      </c>
      <c r="C21" s="175">
        <v>0.3</v>
      </c>
      <c r="D21" s="176">
        <v>3</v>
      </c>
      <c r="E21" s="175">
        <f t="shared" ref="E21:E24" si="5">D21*100/C21</f>
        <v>1000</v>
      </c>
      <c r="F21" s="175">
        <v>0</v>
      </c>
      <c r="G21" s="175">
        <f>'анализ поступл по кодам класс'!D18</f>
        <v>0</v>
      </c>
      <c r="H21" s="175">
        <f>'анализ поступл по кодам класс'!E18</f>
        <v>0</v>
      </c>
      <c r="I21" s="173">
        <v>0</v>
      </c>
      <c r="J21" s="172">
        <v>0</v>
      </c>
    </row>
    <row r="22" spans="1:10" ht="31.5" x14ac:dyDescent="0.25">
      <c r="A22" s="177" t="s">
        <v>462</v>
      </c>
      <c r="B22" s="104" t="s">
        <v>430</v>
      </c>
      <c r="C22" s="175">
        <v>0.1</v>
      </c>
      <c r="D22" s="176">
        <v>0</v>
      </c>
      <c r="E22" s="175">
        <f t="shared" si="5"/>
        <v>0</v>
      </c>
      <c r="F22" s="175">
        <v>0</v>
      </c>
      <c r="G22" s="175">
        <f>'анализ поступл по кодам класс'!D19</f>
        <v>0</v>
      </c>
      <c r="H22" s="175">
        <f>'анализ поступл по кодам класс'!E19</f>
        <v>0</v>
      </c>
      <c r="I22" s="173">
        <v>0</v>
      </c>
      <c r="J22" s="172">
        <v>0</v>
      </c>
    </row>
    <row r="23" spans="1:10" ht="31.5" x14ac:dyDescent="0.25">
      <c r="A23" s="177" t="s">
        <v>463</v>
      </c>
      <c r="B23" s="104" t="s">
        <v>464</v>
      </c>
      <c r="C23" s="175">
        <v>2.4</v>
      </c>
      <c r="D23" s="176">
        <v>0</v>
      </c>
      <c r="E23" s="175">
        <f t="shared" si="5"/>
        <v>0</v>
      </c>
      <c r="F23" s="175">
        <v>0</v>
      </c>
      <c r="G23" s="175">
        <f>'анализ поступл по кодам класс'!D20</f>
        <v>0</v>
      </c>
      <c r="H23" s="175">
        <f>'анализ поступл по кодам класс'!E20</f>
        <v>0</v>
      </c>
      <c r="I23" s="173">
        <v>0</v>
      </c>
      <c r="J23" s="172">
        <v>0</v>
      </c>
    </row>
    <row r="24" spans="1:10" ht="31.5" x14ac:dyDescent="0.25">
      <c r="A24" s="177" t="s">
        <v>376</v>
      </c>
      <c r="B24" s="104" t="s">
        <v>137</v>
      </c>
      <c r="C24" s="175">
        <v>5</v>
      </c>
      <c r="D24" s="176">
        <v>19.8</v>
      </c>
      <c r="E24" s="175">
        <f t="shared" si="5"/>
        <v>396</v>
      </c>
      <c r="F24" s="175">
        <v>0</v>
      </c>
      <c r="G24" s="175">
        <f>'анализ поступл по кодам класс'!D21</f>
        <v>0</v>
      </c>
      <c r="H24" s="175">
        <f>'анализ поступл по кодам класс'!E21</f>
        <v>0</v>
      </c>
      <c r="I24" s="173">
        <v>0</v>
      </c>
      <c r="J24" s="172">
        <v>0</v>
      </c>
    </row>
    <row r="25" spans="1:10" ht="31.5" x14ac:dyDescent="0.25">
      <c r="A25" s="177" t="s">
        <v>465</v>
      </c>
      <c r="B25" s="104" t="s">
        <v>466</v>
      </c>
      <c r="C25" s="175">
        <v>0</v>
      </c>
      <c r="D25" s="176">
        <v>0</v>
      </c>
      <c r="E25" s="175">
        <v>0</v>
      </c>
      <c r="F25" s="175">
        <v>0</v>
      </c>
      <c r="G25" s="175">
        <v>0</v>
      </c>
      <c r="H25" s="176">
        <v>0</v>
      </c>
      <c r="I25" s="173">
        <v>0</v>
      </c>
      <c r="J25" s="172">
        <v>0</v>
      </c>
    </row>
    <row r="26" spans="1:10" ht="31.5" x14ac:dyDescent="0.25">
      <c r="A26" s="183"/>
      <c r="B26" s="184" t="s">
        <v>314</v>
      </c>
      <c r="C26" s="173">
        <f>C27+C28+C29+C30</f>
        <v>291.20000000000005</v>
      </c>
      <c r="D26" s="173">
        <f>D27+D28+D29+D30</f>
        <v>312.80000000000007</v>
      </c>
      <c r="E26" s="173">
        <v>0</v>
      </c>
      <c r="F26" s="173">
        <f>F27+F28+F29+F30</f>
        <v>314.90000000000003</v>
      </c>
      <c r="G26" s="173">
        <f>G27+G28+G29+G30</f>
        <v>336.00000000000006</v>
      </c>
      <c r="H26" s="173">
        <f>H27+H28+H29+H30</f>
        <v>340.3</v>
      </c>
      <c r="I26" s="173">
        <f t="shared" si="0"/>
        <v>108.06605271514765</v>
      </c>
      <c r="J26" s="172">
        <f t="shared" si="1"/>
        <v>101.27976190476188</v>
      </c>
    </row>
    <row r="27" spans="1:10" ht="94.5" x14ac:dyDescent="0.25">
      <c r="A27" s="183" t="s">
        <v>375</v>
      </c>
      <c r="B27" s="182" t="s">
        <v>308</v>
      </c>
      <c r="C27" s="175">
        <v>99.4</v>
      </c>
      <c r="D27" s="175">
        <v>128.5</v>
      </c>
      <c r="E27" s="175">
        <f t="shared" ref="E27:E30" si="6">D27*100/C27</f>
        <v>129.27565392354123</v>
      </c>
      <c r="F27" s="175">
        <v>117.5</v>
      </c>
      <c r="G27" s="175">
        <f>'анализ поступл по кодам класс'!D23</f>
        <v>146.30000000000001</v>
      </c>
      <c r="H27" s="175">
        <f>'анализ поступл по кодам класс'!E23</f>
        <v>151.6</v>
      </c>
      <c r="I27" s="173">
        <f t="shared" si="0"/>
        <v>129.02127659574469</v>
      </c>
      <c r="J27" s="172">
        <f t="shared" si="1"/>
        <v>103.6226930963773</v>
      </c>
    </row>
    <row r="28" spans="1:10" ht="94.5" x14ac:dyDescent="0.25">
      <c r="A28" s="183" t="s">
        <v>374</v>
      </c>
      <c r="B28" s="182" t="s">
        <v>312</v>
      </c>
      <c r="C28" s="175">
        <v>1</v>
      </c>
      <c r="D28" s="175">
        <v>1.3</v>
      </c>
      <c r="E28" s="175">
        <f t="shared" si="6"/>
        <v>130</v>
      </c>
      <c r="F28" s="175">
        <v>0.9</v>
      </c>
      <c r="G28" s="175">
        <f>'анализ поступл по кодам класс'!D24</f>
        <v>1.3</v>
      </c>
      <c r="H28" s="175">
        <f>'анализ поступл по кодам класс'!E24</f>
        <v>1.5</v>
      </c>
      <c r="I28" s="173">
        <f t="shared" si="0"/>
        <v>166.66666666666666</v>
      </c>
      <c r="J28" s="172">
        <f t="shared" si="1"/>
        <v>115.38461538461539</v>
      </c>
    </row>
    <row r="29" spans="1:10" ht="94.5" x14ac:dyDescent="0.25">
      <c r="A29" s="183" t="s">
        <v>373</v>
      </c>
      <c r="B29" s="182" t="s">
        <v>310</v>
      </c>
      <c r="C29" s="175">
        <v>210.7</v>
      </c>
      <c r="D29" s="175">
        <v>207.9</v>
      </c>
      <c r="E29" s="175">
        <f t="shared" si="6"/>
        <v>98.671096345514954</v>
      </c>
      <c r="F29" s="175">
        <v>214.7</v>
      </c>
      <c r="G29" s="175">
        <f>'анализ поступл по кодам класс'!D25</f>
        <v>220.8</v>
      </c>
      <c r="H29" s="175">
        <f>'анализ поступл по кодам класс'!E25</f>
        <v>221.1</v>
      </c>
      <c r="I29" s="173">
        <f t="shared" si="0"/>
        <v>102.98090358639963</v>
      </c>
      <c r="J29" s="172">
        <f t="shared" si="1"/>
        <v>100.13586956521739</v>
      </c>
    </row>
    <row r="30" spans="1:10" ht="94.5" x14ac:dyDescent="0.25">
      <c r="A30" s="183" t="s">
        <v>372</v>
      </c>
      <c r="B30" s="182" t="s">
        <v>311</v>
      </c>
      <c r="C30" s="175">
        <v>-19.899999999999999</v>
      </c>
      <c r="D30" s="175">
        <v>-24.9</v>
      </c>
      <c r="E30" s="175">
        <f t="shared" si="6"/>
        <v>125.12562814070353</v>
      </c>
      <c r="F30" s="175">
        <v>-18.2</v>
      </c>
      <c r="G30" s="175">
        <f>'анализ поступл по кодам класс'!D26</f>
        <v>-32.4</v>
      </c>
      <c r="H30" s="175">
        <f>'анализ поступл по кодам класс'!E26</f>
        <v>-33.9</v>
      </c>
      <c r="I30" s="173">
        <f t="shared" si="0"/>
        <v>186.26373626373626</v>
      </c>
      <c r="J30" s="172">
        <f t="shared" si="1"/>
        <v>104.62962962962963</v>
      </c>
    </row>
    <row r="31" spans="1:10" ht="31.5" x14ac:dyDescent="0.25">
      <c r="A31" s="181"/>
      <c r="B31" s="180" t="s">
        <v>288</v>
      </c>
      <c r="C31" s="179">
        <f>SUM(C32:C37)</f>
        <v>4205</v>
      </c>
      <c r="D31" s="179">
        <f>SUM(D32:D37)</f>
        <v>4272.6000000000004</v>
      </c>
      <c r="E31" s="173">
        <f>D31*100/C31</f>
        <v>101.6076099881094</v>
      </c>
      <c r="F31" s="179">
        <f>SUM(F32:F37)</f>
        <v>3122</v>
      </c>
      <c r="G31" s="179">
        <f t="shared" ref="G31:H31" si="7">SUM(G32:G37)</f>
        <v>3676</v>
      </c>
      <c r="H31" s="179">
        <f t="shared" si="7"/>
        <v>4791.3</v>
      </c>
      <c r="I31" s="173">
        <f t="shared" si="0"/>
        <v>153.46893017296605</v>
      </c>
      <c r="J31" s="172">
        <f t="shared" si="1"/>
        <v>130.34004352557128</v>
      </c>
    </row>
    <row r="32" spans="1:10" ht="96.75" customHeight="1" x14ac:dyDescent="0.25">
      <c r="A32" s="177" t="s">
        <v>371</v>
      </c>
      <c r="B32" s="178" t="s">
        <v>133</v>
      </c>
      <c r="C32" s="175">
        <v>3624</v>
      </c>
      <c r="D32" s="176">
        <v>3596</v>
      </c>
      <c r="E32" s="175">
        <f>D32*100/C32</f>
        <v>99.227373068432669</v>
      </c>
      <c r="F32" s="175">
        <v>3029</v>
      </c>
      <c r="G32" s="175">
        <f>'анализ поступл по кодам класс'!D28</f>
        <v>3133.6</v>
      </c>
      <c r="H32" s="175">
        <f>'анализ поступл по кодам класс'!E28</f>
        <v>4009</v>
      </c>
      <c r="I32" s="173">
        <f t="shared" si="0"/>
        <v>132.35391218223836</v>
      </c>
      <c r="J32" s="172">
        <f t="shared" si="1"/>
        <v>127.9359203472045</v>
      </c>
    </row>
    <row r="33" spans="1:10" ht="129.75" customHeight="1" x14ac:dyDescent="0.25">
      <c r="A33" s="177" t="s">
        <v>467</v>
      </c>
      <c r="B33" s="27" t="s">
        <v>460</v>
      </c>
      <c r="C33" s="175">
        <v>9</v>
      </c>
      <c r="D33" s="176">
        <v>6.9</v>
      </c>
      <c r="E33" s="175">
        <f>D33*100/C33</f>
        <v>76.666666666666671</v>
      </c>
      <c r="F33" s="175">
        <v>9</v>
      </c>
      <c r="G33" s="175">
        <f>'анализ поступл по кодам класс'!D29</f>
        <v>9</v>
      </c>
      <c r="H33" s="175">
        <f>'анализ поступл по кодам класс'!E29</f>
        <v>4</v>
      </c>
      <c r="I33" s="173">
        <f t="shared" si="0"/>
        <v>44.444444444444443</v>
      </c>
      <c r="J33" s="172">
        <f t="shared" si="1"/>
        <v>44.444444444444443</v>
      </c>
    </row>
    <row r="34" spans="1:10" ht="96.75" customHeight="1" x14ac:dyDescent="0.25">
      <c r="A34" s="177" t="s">
        <v>370</v>
      </c>
      <c r="B34" s="27" t="s">
        <v>601</v>
      </c>
      <c r="C34" s="175">
        <v>0</v>
      </c>
      <c r="D34" s="176">
        <v>28.5</v>
      </c>
      <c r="E34" s="175">
        <v>0</v>
      </c>
      <c r="F34" s="175">
        <v>0</v>
      </c>
      <c r="G34" s="175">
        <v>22</v>
      </c>
      <c r="H34" s="176">
        <f>'анализ поступл по кодам класс'!E30</f>
        <v>21.8</v>
      </c>
      <c r="I34" s="173"/>
      <c r="J34" s="172">
        <f t="shared" si="1"/>
        <v>99.090909090909093</v>
      </c>
    </row>
    <row r="35" spans="1:10" ht="60.75" customHeight="1" x14ac:dyDescent="0.25">
      <c r="A35" s="177" t="s">
        <v>369</v>
      </c>
      <c r="B35" s="104" t="s">
        <v>134</v>
      </c>
      <c r="C35" s="175">
        <v>105</v>
      </c>
      <c r="D35" s="176">
        <v>68.2</v>
      </c>
      <c r="E35" s="175">
        <v>0</v>
      </c>
      <c r="F35" s="175">
        <v>54</v>
      </c>
      <c r="G35" s="175">
        <f>'анализ поступл по кодам класс'!D31</f>
        <v>77.400000000000006</v>
      </c>
      <c r="H35" s="176">
        <f>'анализ поступл по кодам класс'!E31</f>
        <v>161.1</v>
      </c>
      <c r="I35" s="173">
        <f t="shared" si="0"/>
        <v>298.33333333333331</v>
      </c>
      <c r="J35" s="172">
        <f t="shared" si="1"/>
        <v>208.13953488372093</v>
      </c>
    </row>
    <row r="36" spans="1:10" ht="51.75" customHeight="1" x14ac:dyDescent="0.25">
      <c r="A36" s="90" t="s">
        <v>518</v>
      </c>
      <c r="B36" s="104" t="s">
        <v>513</v>
      </c>
      <c r="C36" s="175">
        <v>458</v>
      </c>
      <c r="D36" s="176">
        <v>545.70000000000005</v>
      </c>
      <c r="E36" s="175">
        <v>0</v>
      </c>
      <c r="F36" s="175">
        <v>0</v>
      </c>
      <c r="G36" s="175">
        <f>'анализ поступл по кодам класс'!D32</f>
        <v>404</v>
      </c>
      <c r="H36" s="175">
        <f>'анализ поступл по кодам класс'!E32</f>
        <v>559</v>
      </c>
      <c r="I36" s="173"/>
      <c r="J36" s="172">
        <f t="shared" si="1"/>
        <v>138.36633663366337</v>
      </c>
    </row>
    <row r="37" spans="1:10" ht="51.75" customHeight="1" x14ac:dyDescent="0.25">
      <c r="A37" s="90" t="s">
        <v>519</v>
      </c>
      <c r="B37" s="104" t="s">
        <v>520</v>
      </c>
      <c r="C37" s="175">
        <v>9</v>
      </c>
      <c r="D37" s="176">
        <v>27.3</v>
      </c>
      <c r="E37" s="175">
        <v>0</v>
      </c>
      <c r="F37" s="175">
        <v>30</v>
      </c>
      <c r="G37" s="175">
        <f>'анализ поступл по кодам класс'!D33</f>
        <v>30</v>
      </c>
      <c r="H37" s="175">
        <f>'анализ поступл по кодам класс'!E33</f>
        <v>36.4</v>
      </c>
      <c r="I37" s="173">
        <f t="shared" si="0"/>
        <v>121.33333333333333</v>
      </c>
      <c r="J37" s="172">
        <f t="shared" si="1"/>
        <v>121.33333333333333</v>
      </c>
    </row>
    <row r="38" spans="1:10" ht="23.25" customHeight="1" x14ac:dyDescent="0.25">
      <c r="A38" s="105"/>
      <c r="B38" s="103" t="s">
        <v>211</v>
      </c>
      <c r="C38" s="174">
        <f>C31+C26+C20+C11+C9</f>
        <v>10070</v>
      </c>
      <c r="D38" s="174">
        <f>D31+D26+D20+D11+D9</f>
        <v>10156.199999999999</v>
      </c>
      <c r="E38" s="173">
        <f>D38*100/C38</f>
        <v>100.85600794438926</v>
      </c>
      <c r="F38" s="174">
        <f>F31+F26+F20+F11+F9</f>
        <v>7390.9</v>
      </c>
      <c r="G38" s="365">
        <f>G31+G26+G20+G11+G9</f>
        <v>9218.3819999999996</v>
      </c>
      <c r="H38" s="174">
        <f>H9+H11+H20+H31+H26</f>
        <v>10442.599999999999</v>
      </c>
      <c r="I38" s="173">
        <f t="shared" si="0"/>
        <v>141.28996468630342</v>
      </c>
      <c r="J38" s="172">
        <f t="shared" si="1"/>
        <v>113.28018300825458</v>
      </c>
    </row>
    <row r="43" spans="1:10" x14ac:dyDescent="0.25">
      <c r="A43" s="171"/>
      <c r="B43" s="171"/>
      <c r="C43" s="171"/>
      <c r="D43" s="171"/>
      <c r="E43" s="171"/>
      <c r="F43" s="171"/>
      <c r="G43" s="171"/>
      <c r="H43" s="171"/>
    </row>
    <row r="44" spans="1:10" x14ac:dyDescent="0.25">
      <c r="A44" s="171"/>
      <c r="B44" s="171"/>
      <c r="C44" s="171"/>
      <c r="D44" s="171"/>
      <c r="E44" s="171"/>
      <c r="F44" s="171"/>
      <c r="G44" s="171"/>
      <c r="H44" s="171"/>
    </row>
    <row r="45" spans="1:10" x14ac:dyDescent="0.25">
      <c r="A45" s="171"/>
      <c r="B45" s="171"/>
      <c r="C45" s="171"/>
      <c r="D45" s="171"/>
      <c r="E45" s="171"/>
      <c r="F45" s="171"/>
      <c r="G45" s="171"/>
      <c r="H45" s="171"/>
    </row>
  </sheetData>
  <mergeCells count="12">
    <mergeCell ref="F1:J1"/>
    <mergeCell ref="E6:E7"/>
    <mergeCell ref="B6:B7"/>
    <mergeCell ref="H6:H7"/>
    <mergeCell ref="A6:A7"/>
    <mergeCell ref="C6:C7"/>
    <mergeCell ref="D6:D7"/>
    <mergeCell ref="F2:K2"/>
    <mergeCell ref="A4:J4"/>
    <mergeCell ref="I6:I7"/>
    <mergeCell ref="J6:J7"/>
    <mergeCell ref="F6:G6"/>
  </mergeCells>
  <pageMargins left="0.70866141732283472" right="0.28000000000000003" top="0.55000000000000004" bottom="0.37" header="0.31496062992125984" footer="0.34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2"/>
  <sheetViews>
    <sheetView zoomScaleNormal="100" zoomScaleSheetLayoutView="115" workbookViewId="0">
      <selection activeCell="E1" sqref="E1:H5"/>
    </sheetView>
  </sheetViews>
  <sheetFormatPr defaultRowHeight="15.75" x14ac:dyDescent="0.25"/>
  <cols>
    <col min="1" max="1" width="10.7109375" style="28" customWidth="1"/>
    <col min="2" max="2" width="14.28515625" style="28" customWidth="1"/>
    <col min="3" max="6" width="9.140625" style="28"/>
    <col min="7" max="7" width="12" style="28" customWidth="1"/>
    <col min="8" max="8" width="23" style="28" customWidth="1"/>
    <col min="247" max="247" width="10.7109375" customWidth="1"/>
    <col min="248" max="248" width="14.28515625" customWidth="1"/>
    <col min="253" max="253" width="24.28515625" customWidth="1"/>
    <col min="254" max="254" width="6.28515625" customWidth="1"/>
    <col min="255" max="255" width="9.140625" customWidth="1"/>
    <col min="503" max="503" width="10.7109375" customWidth="1"/>
    <col min="504" max="504" width="14.28515625" customWidth="1"/>
    <col min="509" max="509" width="24.28515625" customWidth="1"/>
    <col min="510" max="510" width="6.28515625" customWidth="1"/>
    <col min="511" max="511" width="9.140625" customWidth="1"/>
    <col min="759" max="759" width="10.7109375" customWidth="1"/>
    <col min="760" max="760" width="14.28515625" customWidth="1"/>
    <col min="765" max="765" width="24.28515625" customWidth="1"/>
    <col min="766" max="766" width="6.28515625" customWidth="1"/>
    <col min="767" max="767" width="9.140625" customWidth="1"/>
    <col min="1015" max="1015" width="10.7109375" customWidth="1"/>
    <col min="1016" max="1016" width="14.28515625" customWidth="1"/>
    <col min="1021" max="1021" width="24.28515625" customWidth="1"/>
    <col min="1022" max="1022" width="6.28515625" customWidth="1"/>
    <col min="1023" max="1023" width="9.140625" customWidth="1"/>
    <col min="1271" max="1271" width="10.7109375" customWidth="1"/>
    <col min="1272" max="1272" width="14.28515625" customWidth="1"/>
    <col min="1277" max="1277" width="24.28515625" customWidth="1"/>
    <col min="1278" max="1278" width="6.28515625" customWidth="1"/>
    <col min="1279" max="1279" width="9.140625" customWidth="1"/>
    <col min="1527" max="1527" width="10.7109375" customWidth="1"/>
    <col min="1528" max="1528" width="14.28515625" customWidth="1"/>
    <col min="1533" max="1533" width="24.28515625" customWidth="1"/>
    <col min="1534" max="1534" width="6.28515625" customWidth="1"/>
    <col min="1535" max="1535" width="9.140625" customWidth="1"/>
    <col min="1783" max="1783" width="10.7109375" customWidth="1"/>
    <col min="1784" max="1784" width="14.28515625" customWidth="1"/>
    <col min="1789" max="1789" width="24.28515625" customWidth="1"/>
    <col min="1790" max="1790" width="6.28515625" customWidth="1"/>
    <col min="1791" max="1791" width="9.140625" customWidth="1"/>
    <col min="2039" max="2039" width="10.7109375" customWidth="1"/>
    <col min="2040" max="2040" width="14.28515625" customWidth="1"/>
    <col min="2045" max="2045" width="24.28515625" customWidth="1"/>
    <col min="2046" max="2046" width="6.28515625" customWidth="1"/>
    <col min="2047" max="2047" width="9.140625" customWidth="1"/>
    <col min="2295" max="2295" width="10.7109375" customWidth="1"/>
    <col min="2296" max="2296" width="14.28515625" customWidth="1"/>
    <col min="2301" max="2301" width="24.28515625" customWidth="1"/>
    <col min="2302" max="2302" width="6.28515625" customWidth="1"/>
    <col min="2303" max="2303" width="9.140625" customWidth="1"/>
    <col min="2551" max="2551" width="10.7109375" customWidth="1"/>
    <col min="2552" max="2552" width="14.28515625" customWidth="1"/>
    <col min="2557" max="2557" width="24.28515625" customWidth="1"/>
    <col min="2558" max="2558" width="6.28515625" customWidth="1"/>
    <col min="2559" max="2559" width="9.140625" customWidth="1"/>
    <col min="2807" max="2807" width="10.7109375" customWidth="1"/>
    <col min="2808" max="2808" width="14.28515625" customWidth="1"/>
    <col min="2813" max="2813" width="24.28515625" customWidth="1"/>
    <col min="2814" max="2814" width="6.28515625" customWidth="1"/>
    <col min="2815" max="2815" width="9.140625" customWidth="1"/>
    <col min="3063" max="3063" width="10.7109375" customWidth="1"/>
    <col min="3064" max="3064" width="14.28515625" customWidth="1"/>
    <col min="3069" max="3069" width="24.28515625" customWidth="1"/>
    <col min="3070" max="3070" width="6.28515625" customWidth="1"/>
    <col min="3071" max="3071" width="9.140625" customWidth="1"/>
    <col min="3319" max="3319" width="10.7109375" customWidth="1"/>
    <col min="3320" max="3320" width="14.28515625" customWidth="1"/>
    <col min="3325" max="3325" width="24.28515625" customWidth="1"/>
    <col min="3326" max="3326" width="6.28515625" customWidth="1"/>
    <col min="3327" max="3327" width="9.140625" customWidth="1"/>
    <col min="3575" max="3575" width="10.7109375" customWidth="1"/>
    <col min="3576" max="3576" width="14.28515625" customWidth="1"/>
    <col min="3581" max="3581" width="24.28515625" customWidth="1"/>
    <col min="3582" max="3582" width="6.28515625" customWidth="1"/>
    <col min="3583" max="3583" width="9.140625" customWidth="1"/>
    <col min="3831" max="3831" width="10.7109375" customWidth="1"/>
    <col min="3832" max="3832" width="14.28515625" customWidth="1"/>
    <col min="3837" max="3837" width="24.28515625" customWidth="1"/>
    <col min="3838" max="3838" width="6.28515625" customWidth="1"/>
    <col min="3839" max="3839" width="9.140625" customWidth="1"/>
    <col min="4087" max="4087" width="10.7109375" customWidth="1"/>
    <col min="4088" max="4088" width="14.28515625" customWidth="1"/>
    <col min="4093" max="4093" width="24.28515625" customWidth="1"/>
    <col min="4094" max="4094" width="6.28515625" customWidth="1"/>
    <col min="4095" max="4095" width="9.140625" customWidth="1"/>
    <col min="4343" max="4343" width="10.7109375" customWidth="1"/>
    <col min="4344" max="4344" width="14.28515625" customWidth="1"/>
    <col min="4349" max="4349" width="24.28515625" customWidth="1"/>
    <col min="4350" max="4350" width="6.28515625" customWidth="1"/>
    <col min="4351" max="4351" width="9.140625" customWidth="1"/>
    <col min="4599" max="4599" width="10.7109375" customWidth="1"/>
    <col min="4600" max="4600" width="14.28515625" customWidth="1"/>
    <col min="4605" max="4605" width="24.28515625" customWidth="1"/>
    <col min="4606" max="4606" width="6.28515625" customWidth="1"/>
    <col min="4607" max="4607" width="9.140625" customWidth="1"/>
    <col min="4855" max="4855" width="10.7109375" customWidth="1"/>
    <col min="4856" max="4856" width="14.28515625" customWidth="1"/>
    <col min="4861" max="4861" width="24.28515625" customWidth="1"/>
    <col min="4862" max="4862" width="6.28515625" customWidth="1"/>
    <col min="4863" max="4863" width="9.140625" customWidth="1"/>
    <col min="5111" max="5111" width="10.7109375" customWidth="1"/>
    <col min="5112" max="5112" width="14.28515625" customWidth="1"/>
    <col min="5117" max="5117" width="24.28515625" customWidth="1"/>
    <col min="5118" max="5118" width="6.28515625" customWidth="1"/>
    <col min="5119" max="5119" width="9.140625" customWidth="1"/>
    <col min="5367" max="5367" width="10.7109375" customWidth="1"/>
    <col min="5368" max="5368" width="14.28515625" customWidth="1"/>
    <col min="5373" max="5373" width="24.28515625" customWidth="1"/>
    <col min="5374" max="5374" width="6.28515625" customWidth="1"/>
    <col min="5375" max="5375" width="9.140625" customWidth="1"/>
    <col min="5623" max="5623" width="10.7109375" customWidth="1"/>
    <col min="5624" max="5624" width="14.28515625" customWidth="1"/>
    <col min="5629" max="5629" width="24.28515625" customWidth="1"/>
    <col min="5630" max="5630" width="6.28515625" customWidth="1"/>
    <col min="5631" max="5631" width="9.140625" customWidth="1"/>
    <col min="5879" max="5879" width="10.7109375" customWidth="1"/>
    <col min="5880" max="5880" width="14.28515625" customWidth="1"/>
    <col min="5885" max="5885" width="24.28515625" customWidth="1"/>
    <col min="5886" max="5886" width="6.28515625" customWidth="1"/>
    <col min="5887" max="5887" width="9.140625" customWidth="1"/>
    <col min="6135" max="6135" width="10.7109375" customWidth="1"/>
    <col min="6136" max="6136" width="14.28515625" customWidth="1"/>
    <col min="6141" max="6141" width="24.28515625" customWidth="1"/>
    <col min="6142" max="6142" width="6.28515625" customWidth="1"/>
    <col min="6143" max="6143" width="9.140625" customWidth="1"/>
    <col min="6391" max="6391" width="10.7109375" customWidth="1"/>
    <col min="6392" max="6392" width="14.28515625" customWidth="1"/>
    <col min="6397" max="6397" width="24.28515625" customWidth="1"/>
    <col min="6398" max="6398" width="6.28515625" customWidth="1"/>
    <col min="6399" max="6399" width="9.140625" customWidth="1"/>
    <col min="6647" max="6647" width="10.7109375" customWidth="1"/>
    <col min="6648" max="6648" width="14.28515625" customWidth="1"/>
    <col min="6653" max="6653" width="24.28515625" customWidth="1"/>
    <col min="6654" max="6654" width="6.28515625" customWidth="1"/>
    <col min="6655" max="6655" width="9.140625" customWidth="1"/>
    <col min="6903" max="6903" width="10.7109375" customWidth="1"/>
    <col min="6904" max="6904" width="14.28515625" customWidth="1"/>
    <col min="6909" max="6909" width="24.28515625" customWidth="1"/>
    <col min="6910" max="6910" width="6.28515625" customWidth="1"/>
    <col min="6911" max="6911" width="9.140625" customWidth="1"/>
    <col min="7159" max="7159" width="10.7109375" customWidth="1"/>
    <col min="7160" max="7160" width="14.28515625" customWidth="1"/>
    <col min="7165" max="7165" width="24.28515625" customWidth="1"/>
    <col min="7166" max="7166" width="6.28515625" customWidth="1"/>
    <col min="7167" max="7167" width="9.140625" customWidth="1"/>
    <col min="7415" max="7415" width="10.7109375" customWidth="1"/>
    <col min="7416" max="7416" width="14.28515625" customWidth="1"/>
    <col min="7421" max="7421" width="24.28515625" customWidth="1"/>
    <col min="7422" max="7422" width="6.28515625" customWidth="1"/>
    <col min="7423" max="7423" width="9.140625" customWidth="1"/>
    <col min="7671" max="7671" width="10.7109375" customWidth="1"/>
    <col min="7672" max="7672" width="14.28515625" customWidth="1"/>
    <col min="7677" max="7677" width="24.28515625" customWidth="1"/>
    <col min="7678" max="7678" width="6.28515625" customWidth="1"/>
    <col min="7679" max="7679" width="9.140625" customWidth="1"/>
    <col min="7927" max="7927" width="10.7109375" customWidth="1"/>
    <col min="7928" max="7928" width="14.28515625" customWidth="1"/>
    <col min="7933" max="7933" width="24.28515625" customWidth="1"/>
    <col min="7934" max="7934" width="6.28515625" customWidth="1"/>
    <col min="7935" max="7935" width="9.140625" customWidth="1"/>
    <col min="8183" max="8183" width="10.7109375" customWidth="1"/>
    <col min="8184" max="8184" width="14.28515625" customWidth="1"/>
    <col min="8189" max="8189" width="24.28515625" customWidth="1"/>
    <col min="8190" max="8190" width="6.28515625" customWidth="1"/>
    <col min="8191" max="8191" width="9.140625" customWidth="1"/>
    <col min="8439" max="8439" width="10.7109375" customWidth="1"/>
    <col min="8440" max="8440" width="14.28515625" customWidth="1"/>
    <col min="8445" max="8445" width="24.28515625" customWidth="1"/>
    <col min="8446" max="8446" width="6.28515625" customWidth="1"/>
    <col min="8447" max="8447" width="9.140625" customWidth="1"/>
    <col min="8695" max="8695" width="10.7109375" customWidth="1"/>
    <col min="8696" max="8696" width="14.28515625" customWidth="1"/>
    <col min="8701" max="8701" width="24.28515625" customWidth="1"/>
    <col min="8702" max="8702" width="6.28515625" customWidth="1"/>
    <col min="8703" max="8703" width="9.140625" customWidth="1"/>
    <col min="8951" max="8951" width="10.7109375" customWidth="1"/>
    <col min="8952" max="8952" width="14.28515625" customWidth="1"/>
    <col min="8957" max="8957" width="24.28515625" customWidth="1"/>
    <col min="8958" max="8958" width="6.28515625" customWidth="1"/>
    <col min="8959" max="8959" width="9.140625" customWidth="1"/>
    <col min="9207" max="9207" width="10.7109375" customWidth="1"/>
    <col min="9208" max="9208" width="14.28515625" customWidth="1"/>
    <col min="9213" max="9213" width="24.28515625" customWidth="1"/>
    <col min="9214" max="9214" width="6.28515625" customWidth="1"/>
    <col min="9215" max="9215" width="9.140625" customWidth="1"/>
    <col min="9463" max="9463" width="10.7109375" customWidth="1"/>
    <col min="9464" max="9464" width="14.28515625" customWidth="1"/>
    <col min="9469" max="9469" width="24.28515625" customWidth="1"/>
    <col min="9470" max="9470" width="6.28515625" customWidth="1"/>
    <col min="9471" max="9471" width="9.140625" customWidth="1"/>
    <col min="9719" max="9719" width="10.7109375" customWidth="1"/>
    <col min="9720" max="9720" width="14.28515625" customWidth="1"/>
    <col min="9725" max="9725" width="24.28515625" customWidth="1"/>
    <col min="9726" max="9726" width="6.28515625" customWidth="1"/>
    <col min="9727" max="9727" width="9.140625" customWidth="1"/>
    <col min="9975" max="9975" width="10.7109375" customWidth="1"/>
    <col min="9976" max="9976" width="14.28515625" customWidth="1"/>
    <col min="9981" max="9981" width="24.28515625" customWidth="1"/>
    <col min="9982" max="9982" width="6.28515625" customWidth="1"/>
    <col min="9983" max="9983" width="9.140625" customWidth="1"/>
    <col min="10231" max="10231" width="10.7109375" customWidth="1"/>
    <col min="10232" max="10232" width="14.28515625" customWidth="1"/>
    <col min="10237" max="10237" width="24.28515625" customWidth="1"/>
    <col min="10238" max="10238" width="6.28515625" customWidth="1"/>
    <col min="10239" max="10239" width="9.140625" customWidth="1"/>
    <col min="10487" max="10487" width="10.7109375" customWidth="1"/>
    <col min="10488" max="10488" width="14.28515625" customWidth="1"/>
    <col min="10493" max="10493" width="24.28515625" customWidth="1"/>
    <col min="10494" max="10494" width="6.28515625" customWidth="1"/>
    <col min="10495" max="10495" width="9.140625" customWidth="1"/>
    <col min="10743" max="10743" width="10.7109375" customWidth="1"/>
    <col min="10744" max="10744" width="14.28515625" customWidth="1"/>
    <col min="10749" max="10749" width="24.28515625" customWidth="1"/>
    <col min="10750" max="10750" width="6.28515625" customWidth="1"/>
    <col min="10751" max="10751" width="9.140625" customWidth="1"/>
    <col min="10999" max="10999" width="10.7109375" customWidth="1"/>
    <col min="11000" max="11000" width="14.28515625" customWidth="1"/>
    <col min="11005" max="11005" width="24.28515625" customWidth="1"/>
    <col min="11006" max="11006" width="6.28515625" customWidth="1"/>
    <col min="11007" max="11007" width="9.140625" customWidth="1"/>
    <col min="11255" max="11255" width="10.7109375" customWidth="1"/>
    <col min="11256" max="11256" width="14.28515625" customWidth="1"/>
    <col min="11261" max="11261" width="24.28515625" customWidth="1"/>
    <col min="11262" max="11262" width="6.28515625" customWidth="1"/>
    <col min="11263" max="11263" width="9.140625" customWidth="1"/>
    <col min="11511" max="11511" width="10.7109375" customWidth="1"/>
    <col min="11512" max="11512" width="14.28515625" customWidth="1"/>
    <col min="11517" max="11517" width="24.28515625" customWidth="1"/>
    <col min="11518" max="11518" width="6.28515625" customWidth="1"/>
    <col min="11519" max="11519" width="9.140625" customWidth="1"/>
    <col min="11767" max="11767" width="10.7109375" customWidth="1"/>
    <col min="11768" max="11768" width="14.28515625" customWidth="1"/>
    <col min="11773" max="11773" width="24.28515625" customWidth="1"/>
    <col min="11774" max="11774" width="6.28515625" customWidth="1"/>
    <col min="11775" max="11775" width="9.140625" customWidth="1"/>
    <col min="12023" max="12023" width="10.7109375" customWidth="1"/>
    <col min="12024" max="12024" width="14.28515625" customWidth="1"/>
    <col min="12029" max="12029" width="24.28515625" customWidth="1"/>
    <col min="12030" max="12030" width="6.28515625" customWidth="1"/>
    <col min="12031" max="12031" width="9.140625" customWidth="1"/>
    <col min="12279" max="12279" width="10.7109375" customWidth="1"/>
    <col min="12280" max="12280" width="14.28515625" customWidth="1"/>
    <col min="12285" max="12285" width="24.28515625" customWidth="1"/>
    <col min="12286" max="12286" width="6.28515625" customWidth="1"/>
    <col min="12287" max="12287" width="9.140625" customWidth="1"/>
    <col min="12535" max="12535" width="10.7109375" customWidth="1"/>
    <col min="12536" max="12536" width="14.28515625" customWidth="1"/>
    <col min="12541" max="12541" width="24.28515625" customWidth="1"/>
    <col min="12542" max="12542" width="6.28515625" customWidth="1"/>
    <col min="12543" max="12543" width="9.140625" customWidth="1"/>
    <col min="12791" max="12791" width="10.7109375" customWidth="1"/>
    <col min="12792" max="12792" width="14.28515625" customWidth="1"/>
    <col min="12797" max="12797" width="24.28515625" customWidth="1"/>
    <col min="12798" max="12798" width="6.28515625" customWidth="1"/>
    <col min="12799" max="12799" width="9.140625" customWidth="1"/>
    <col min="13047" max="13047" width="10.7109375" customWidth="1"/>
    <col min="13048" max="13048" width="14.28515625" customWidth="1"/>
    <col min="13053" max="13053" width="24.28515625" customWidth="1"/>
    <col min="13054" max="13054" width="6.28515625" customWidth="1"/>
    <col min="13055" max="13055" width="9.140625" customWidth="1"/>
    <col min="13303" max="13303" width="10.7109375" customWidth="1"/>
    <col min="13304" max="13304" width="14.28515625" customWidth="1"/>
    <col min="13309" max="13309" width="24.28515625" customWidth="1"/>
    <col min="13310" max="13310" width="6.28515625" customWidth="1"/>
    <col min="13311" max="13311" width="9.140625" customWidth="1"/>
    <col min="13559" max="13559" width="10.7109375" customWidth="1"/>
    <col min="13560" max="13560" width="14.28515625" customWidth="1"/>
    <col min="13565" max="13565" width="24.28515625" customWidth="1"/>
    <col min="13566" max="13566" width="6.28515625" customWidth="1"/>
    <col min="13567" max="13567" width="9.140625" customWidth="1"/>
    <col min="13815" max="13815" width="10.7109375" customWidth="1"/>
    <col min="13816" max="13816" width="14.28515625" customWidth="1"/>
    <col min="13821" max="13821" width="24.28515625" customWidth="1"/>
    <col min="13822" max="13822" width="6.28515625" customWidth="1"/>
    <col min="13823" max="13823" width="9.140625" customWidth="1"/>
    <col min="14071" max="14071" width="10.7109375" customWidth="1"/>
    <col min="14072" max="14072" width="14.28515625" customWidth="1"/>
    <col min="14077" max="14077" width="24.28515625" customWidth="1"/>
    <col min="14078" max="14078" width="6.28515625" customWidth="1"/>
    <col min="14079" max="14079" width="9.140625" customWidth="1"/>
    <col min="14327" max="14327" width="10.7109375" customWidth="1"/>
    <col min="14328" max="14328" width="14.28515625" customWidth="1"/>
    <col min="14333" max="14333" width="24.28515625" customWidth="1"/>
    <col min="14334" max="14334" width="6.28515625" customWidth="1"/>
    <col min="14335" max="14335" width="9.140625" customWidth="1"/>
    <col min="14583" max="14583" width="10.7109375" customWidth="1"/>
    <col min="14584" max="14584" width="14.28515625" customWidth="1"/>
    <col min="14589" max="14589" width="24.28515625" customWidth="1"/>
    <col min="14590" max="14590" width="6.28515625" customWidth="1"/>
    <col min="14591" max="14591" width="9.140625" customWidth="1"/>
    <col min="14839" max="14839" width="10.7109375" customWidth="1"/>
    <col min="14840" max="14840" width="14.28515625" customWidth="1"/>
    <col min="14845" max="14845" width="24.28515625" customWidth="1"/>
    <col min="14846" max="14846" width="6.28515625" customWidth="1"/>
    <col min="14847" max="14847" width="9.140625" customWidth="1"/>
    <col min="15095" max="15095" width="10.7109375" customWidth="1"/>
    <col min="15096" max="15096" width="14.28515625" customWidth="1"/>
    <col min="15101" max="15101" width="24.28515625" customWidth="1"/>
    <col min="15102" max="15102" width="6.28515625" customWidth="1"/>
    <col min="15103" max="15103" width="9.140625" customWidth="1"/>
    <col min="15351" max="15351" width="10.7109375" customWidth="1"/>
    <col min="15352" max="15352" width="14.28515625" customWidth="1"/>
    <col min="15357" max="15357" width="24.28515625" customWidth="1"/>
    <col min="15358" max="15358" width="6.28515625" customWidth="1"/>
    <col min="15359" max="15359" width="9.140625" customWidth="1"/>
    <col min="15607" max="15607" width="10.7109375" customWidth="1"/>
    <col min="15608" max="15608" width="14.28515625" customWidth="1"/>
    <col min="15613" max="15613" width="24.28515625" customWidth="1"/>
    <col min="15614" max="15614" width="6.28515625" customWidth="1"/>
    <col min="15615" max="15615" width="9.140625" customWidth="1"/>
    <col min="15863" max="15863" width="10.7109375" customWidth="1"/>
    <col min="15864" max="15864" width="14.28515625" customWidth="1"/>
    <col min="15869" max="15869" width="24.28515625" customWidth="1"/>
    <col min="15870" max="15870" width="6.28515625" customWidth="1"/>
    <col min="15871" max="15871" width="9.140625" customWidth="1"/>
    <col min="16119" max="16119" width="10.7109375" customWidth="1"/>
    <col min="16120" max="16120" width="14.28515625" customWidth="1"/>
    <col min="16125" max="16125" width="24.28515625" customWidth="1"/>
    <col min="16126" max="16126" width="6.28515625" customWidth="1"/>
    <col min="16127" max="16127" width="9.140625" customWidth="1"/>
  </cols>
  <sheetData>
    <row r="1" spans="1:8" ht="15.75" customHeight="1" x14ac:dyDescent="0.25">
      <c r="C1" s="248"/>
      <c r="D1" s="248"/>
      <c r="E1" s="402" t="s">
        <v>726</v>
      </c>
      <c r="F1" s="402"/>
      <c r="G1" s="402"/>
      <c r="H1" s="402"/>
    </row>
    <row r="2" spans="1:8" x14ac:dyDescent="0.25">
      <c r="C2" s="248"/>
      <c r="D2" s="248"/>
      <c r="E2" s="402"/>
      <c r="F2" s="402"/>
      <c r="G2" s="402"/>
      <c r="H2" s="402"/>
    </row>
    <row r="3" spans="1:8" x14ac:dyDescent="0.25">
      <c r="C3" s="248"/>
      <c r="D3" s="248"/>
      <c r="E3" s="402"/>
      <c r="F3" s="402"/>
      <c r="G3" s="402"/>
      <c r="H3" s="402"/>
    </row>
    <row r="4" spans="1:8" ht="10.5" customHeight="1" x14ac:dyDescent="0.25">
      <c r="C4" s="248"/>
      <c r="D4" s="248"/>
      <c r="E4" s="402"/>
      <c r="F4" s="402"/>
      <c r="G4" s="402"/>
      <c r="H4" s="402"/>
    </row>
    <row r="5" spans="1:8" hidden="1" x14ac:dyDescent="0.25">
      <c r="C5" s="248"/>
      <c r="D5" s="248"/>
      <c r="E5" s="402"/>
      <c r="F5" s="402"/>
      <c r="G5" s="402"/>
      <c r="H5" s="402"/>
    </row>
    <row r="7" spans="1:8" s="13" customFormat="1" ht="53.25" customHeight="1" x14ac:dyDescent="0.2">
      <c r="A7" s="404" t="s">
        <v>701</v>
      </c>
      <c r="B7" s="404"/>
      <c r="C7" s="404"/>
      <c r="D7" s="404"/>
      <c r="E7" s="404"/>
      <c r="F7" s="404"/>
      <c r="G7" s="404"/>
      <c r="H7" s="404"/>
    </row>
    <row r="9" spans="1:8" s="13" customFormat="1" ht="39.75" customHeight="1" x14ac:dyDescent="0.2">
      <c r="A9" s="394" t="s">
        <v>162</v>
      </c>
      <c r="B9" s="394"/>
      <c r="C9" s="394" t="s">
        <v>163</v>
      </c>
      <c r="D9" s="394"/>
      <c r="E9" s="394"/>
      <c r="F9" s="394"/>
      <c r="G9" s="394"/>
      <c r="H9" s="278" t="s">
        <v>212</v>
      </c>
    </row>
    <row r="10" spans="1:8" s="13" customFormat="1" ht="12.75" x14ac:dyDescent="0.2">
      <c r="A10" s="403">
        <v>1</v>
      </c>
      <c r="B10" s="403"/>
      <c r="C10" s="403">
        <v>2</v>
      </c>
      <c r="D10" s="403"/>
      <c r="E10" s="403"/>
      <c r="F10" s="403"/>
      <c r="G10" s="403"/>
      <c r="H10" s="277">
        <v>3</v>
      </c>
    </row>
    <row r="11" spans="1:8" s="13" customFormat="1" x14ac:dyDescent="0.25">
      <c r="A11" s="394" t="s">
        <v>164</v>
      </c>
      <c r="B11" s="394"/>
      <c r="C11" s="405" t="s">
        <v>165</v>
      </c>
      <c r="D11" s="405"/>
      <c r="E11" s="405"/>
      <c r="F11" s="405"/>
      <c r="G11" s="405"/>
      <c r="H11" s="289">
        <f>H12+H23+H30+H33+H35+H41+H47+H17</f>
        <v>5345.8000000000011</v>
      </c>
    </row>
    <row r="12" spans="1:8" s="13" customFormat="1" x14ac:dyDescent="0.25">
      <c r="A12" s="394" t="s">
        <v>166</v>
      </c>
      <c r="B12" s="394"/>
      <c r="C12" s="405" t="s">
        <v>167</v>
      </c>
      <c r="D12" s="405"/>
      <c r="E12" s="405"/>
      <c r="F12" s="405"/>
      <c r="G12" s="405"/>
      <c r="H12" s="289">
        <f>H13</f>
        <v>4034.8</v>
      </c>
    </row>
    <row r="13" spans="1:8" s="13" customFormat="1" x14ac:dyDescent="0.25">
      <c r="A13" s="394" t="s">
        <v>168</v>
      </c>
      <c r="B13" s="394"/>
      <c r="C13" s="405" t="s">
        <v>169</v>
      </c>
      <c r="D13" s="405"/>
      <c r="E13" s="405"/>
      <c r="F13" s="405"/>
      <c r="G13" s="405"/>
      <c r="H13" s="289">
        <f>H14+H15+H16</f>
        <v>4034.8</v>
      </c>
    </row>
    <row r="14" spans="1:8" s="13" customFormat="1" ht="90.75" customHeight="1" x14ac:dyDescent="0.2">
      <c r="A14" s="394" t="s">
        <v>170</v>
      </c>
      <c r="B14" s="394"/>
      <c r="C14" s="406" t="s">
        <v>171</v>
      </c>
      <c r="D14" s="406"/>
      <c r="E14" s="406"/>
      <c r="F14" s="406"/>
      <c r="G14" s="406"/>
      <c r="H14" s="290">
        <f>'1'!D32</f>
        <v>4009</v>
      </c>
    </row>
    <row r="15" spans="1:8" s="13" customFormat="1" ht="139.5" customHeight="1" x14ac:dyDescent="0.2">
      <c r="A15" s="394" t="s">
        <v>468</v>
      </c>
      <c r="B15" s="394"/>
      <c r="C15" s="395" t="s">
        <v>460</v>
      </c>
      <c r="D15" s="396"/>
      <c r="E15" s="396"/>
      <c r="F15" s="396"/>
      <c r="G15" s="397"/>
      <c r="H15" s="290">
        <f>'1'!D33</f>
        <v>4</v>
      </c>
    </row>
    <row r="16" spans="1:8" s="13" customFormat="1" ht="129" customHeight="1" x14ac:dyDescent="0.2">
      <c r="A16" s="395" t="s">
        <v>461</v>
      </c>
      <c r="B16" s="397"/>
      <c r="C16" s="395" t="s">
        <v>601</v>
      </c>
      <c r="D16" s="396"/>
      <c r="E16" s="396"/>
      <c r="F16" s="396"/>
      <c r="G16" s="397"/>
      <c r="H16" s="290">
        <f>'1'!D34</f>
        <v>21.8</v>
      </c>
    </row>
    <row r="17" spans="1:8" s="13" customFormat="1" ht="45.75" customHeight="1" x14ac:dyDescent="0.2">
      <c r="A17" s="394" t="s">
        <v>319</v>
      </c>
      <c r="B17" s="394"/>
      <c r="C17" s="399" t="s">
        <v>320</v>
      </c>
      <c r="D17" s="400"/>
      <c r="E17" s="400"/>
      <c r="F17" s="400"/>
      <c r="G17" s="401"/>
      <c r="H17" s="290">
        <f>H18</f>
        <v>340.3</v>
      </c>
    </row>
    <row r="18" spans="1:8" s="13" customFormat="1" ht="78" customHeight="1" x14ac:dyDescent="0.2">
      <c r="A18" s="394" t="s">
        <v>321</v>
      </c>
      <c r="B18" s="394"/>
      <c r="C18" s="398" t="s">
        <v>322</v>
      </c>
      <c r="D18" s="398"/>
      <c r="E18" s="398"/>
      <c r="F18" s="398"/>
      <c r="G18" s="398"/>
      <c r="H18" s="290">
        <f>H19+H20+H21+H22</f>
        <v>340.3</v>
      </c>
    </row>
    <row r="19" spans="1:8" s="13" customFormat="1" ht="78" customHeight="1" x14ac:dyDescent="0.2">
      <c r="A19" s="394" t="s">
        <v>323</v>
      </c>
      <c r="B19" s="394"/>
      <c r="C19" s="398" t="s">
        <v>308</v>
      </c>
      <c r="D19" s="398"/>
      <c r="E19" s="398"/>
      <c r="F19" s="398"/>
      <c r="G19" s="398"/>
      <c r="H19" s="290">
        <f>'1'!D27</f>
        <v>151.6</v>
      </c>
    </row>
    <row r="20" spans="1:8" s="13" customFormat="1" ht="78" customHeight="1" x14ac:dyDescent="0.2">
      <c r="A20" s="394" t="s">
        <v>324</v>
      </c>
      <c r="B20" s="394"/>
      <c r="C20" s="398" t="s">
        <v>309</v>
      </c>
      <c r="D20" s="398"/>
      <c r="E20" s="398"/>
      <c r="F20" s="398"/>
      <c r="G20" s="398"/>
      <c r="H20" s="290">
        <f>'1'!D28</f>
        <v>1.5</v>
      </c>
    </row>
    <row r="21" spans="1:8" s="13" customFormat="1" ht="78" customHeight="1" x14ac:dyDescent="0.2">
      <c r="A21" s="394" t="s">
        <v>325</v>
      </c>
      <c r="B21" s="394"/>
      <c r="C21" s="398" t="s">
        <v>310</v>
      </c>
      <c r="D21" s="398"/>
      <c r="E21" s="398"/>
      <c r="F21" s="398"/>
      <c r="G21" s="398"/>
      <c r="H21" s="290">
        <f>'1'!D29</f>
        <v>221.1</v>
      </c>
    </row>
    <row r="22" spans="1:8" s="13" customFormat="1" ht="78" customHeight="1" x14ac:dyDescent="0.2">
      <c r="A22" s="394" t="s">
        <v>326</v>
      </c>
      <c r="B22" s="394"/>
      <c r="C22" s="398" t="s">
        <v>311</v>
      </c>
      <c r="D22" s="398"/>
      <c r="E22" s="398"/>
      <c r="F22" s="398"/>
      <c r="G22" s="398"/>
      <c r="H22" s="290">
        <f>'1'!D30</f>
        <v>-33.9</v>
      </c>
    </row>
    <row r="23" spans="1:8" s="13" customFormat="1" x14ac:dyDescent="0.25">
      <c r="A23" s="394" t="s">
        <v>172</v>
      </c>
      <c r="B23" s="394"/>
      <c r="C23" s="405" t="s">
        <v>173</v>
      </c>
      <c r="D23" s="405"/>
      <c r="E23" s="405"/>
      <c r="F23" s="405"/>
      <c r="G23" s="405"/>
      <c r="H23" s="289">
        <f>H24+H26</f>
        <v>756.5</v>
      </c>
    </row>
    <row r="24" spans="1:8" s="13" customFormat="1" x14ac:dyDescent="0.2">
      <c r="A24" s="394" t="s">
        <v>174</v>
      </c>
      <c r="B24" s="394"/>
      <c r="C24" s="406" t="s">
        <v>175</v>
      </c>
      <c r="D24" s="406"/>
      <c r="E24" s="406"/>
      <c r="F24" s="406"/>
      <c r="G24" s="406"/>
      <c r="H24" s="290">
        <f>H25</f>
        <v>161.1</v>
      </c>
    </row>
    <row r="25" spans="1:8" s="13" customFormat="1" ht="69.75" customHeight="1" x14ac:dyDescent="0.25">
      <c r="A25" s="394" t="s">
        <v>443</v>
      </c>
      <c r="B25" s="394"/>
      <c r="C25" s="414" t="s">
        <v>442</v>
      </c>
      <c r="D25" s="415"/>
      <c r="E25" s="415"/>
      <c r="F25" s="415"/>
      <c r="G25" s="416"/>
      <c r="H25" s="289">
        <f>'1'!D35</f>
        <v>161.1</v>
      </c>
    </row>
    <row r="26" spans="1:8" s="13" customFormat="1" ht="21.75" customHeight="1" x14ac:dyDescent="0.2">
      <c r="A26" s="394" t="s">
        <v>176</v>
      </c>
      <c r="B26" s="394"/>
      <c r="C26" s="407" t="s">
        <v>177</v>
      </c>
      <c r="D26" s="408"/>
      <c r="E26" s="408"/>
      <c r="F26" s="408"/>
      <c r="G26" s="409"/>
      <c r="H26" s="289">
        <f>H27+H28</f>
        <v>595.4</v>
      </c>
    </row>
    <row r="27" spans="1:8" s="13" customFormat="1" ht="48.75" customHeight="1" x14ac:dyDescent="0.2">
      <c r="A27" s="394" t="s">
        <v>445</v>
      </c>
      <c r="B27" s="394"/>
      <c r="C27" s="407" t="s">
        <v>444</v>
      </c>
      <c r="D27" s="408"/>
      <c r="E27" s="408"/>
      <c r="F27" s="408"/>
      <c r="G27" s="409"/>
      <c r="H27" s="290">
        <f>'1'!D36</f>
        <v>559</v>
      </c>
    </row>
    <row r="28" spans="1:8" s="13" customFormat="1" ht="24" customHeight="1" x14ac:dyDescent="0.2">
      <c r="A28" s="394" t="s">
        <v>395</v>
      </c>
      <c r="B28" s="394"/>
      <c r="C28" s="411" t="s">
        <v>396</v>
      </c>
      <c r="D28" s="412"/>
      <c r="E28" s="412"/>
      <c r="F28" s="412"/>
      <c r="G28" s="413"/>
      <c r="H28" s="290">
        <f>H29</f>
        <v>36.4</v>
      </c>
    </row>
    <row r="29" spans="1:8" s="13" customFormat="1" ht="48" customHeight="1" x14ac:dyDescent="0.2">
      <c r="A29" s="394" t="s">
        <v>446</v>
      </c>
      <c r="B29" s="394"/>
      <c r="C29" s="411" t="s">
        <v>447</v>
      </c>
      <c r="D29" s="412"/>
      <c r="E29" s="412"/>
      <c r="F29" s="412"/>
      <c r="G29" s="413"/>
      <c r="H29" s="290">
        <f>'1'!D37</f>
        <v>36.4</v>
      </c>
    </row>
    <row r="30" spans="1:8" s="13" customFormat="1" ht="23.25" customHeight="1" x14ac:dyDescent="0.25">
      <c r="A30" s="394" t="s">
        <v>439</v>
      </c>
      <c r="B30" s="394"/>
      <c r="C30" s="410" t="s">
        <v>440</v>
      </c>
      <c r="D30" s="410"/>
      <c r="E30" s="410"/>
      <c r="F30" s="410"/>
      <c r="G30" s="410"/>
      <c r="H30" s="289">
        <f>H32</f>
        <v>0</v>
      </c>
    </row>
    <row r="31" spans="1:8" s="13" customFormat="1" ht="24.75" customHeight="1" x14ac:dyDescent="0.25">
      <c r="A31" s="394" t="s">
        <v>472</v>
      </c>
      <c r="B31" s="394"/>
      <c r="C31" s="417" t="s">
        <v>441</v>
      </c>
      <c r="D31" s="417"/>
      <c r="E31" s="417"/>
      <c r="F31" s="417"/>
      <c r="G31" s="417"/>
      <c r="H31" s="289">
        <f>H32</f>
        <v>0</v>
      </c>
    </row>
    <row r="32" spans="1:8" s="13" customFormat="1" ht="29.25" customHeight="1" x14ac:dyDescent="0.25">
      <c r="A32" s="394" t="s">
        <v>473</v>
      </c>
      <c r="B32" s="394"/>
      <c r="C32" s="417" t="s">
        <v>474</v>
      </c>
      <c r="D32" s="417"/>
      <c r="E32" s="417"/>
      <c r="F32" s="417"/>
      <c r="G32" s="417"/>
      <c r="H32" s="289">
        <v>0</v>
      </c>
    </row>
    <row r="33" spans="1:8" s="13" customFormat="1" ht="29.25" customHeight="1" x14ac:dyDescent="0.25">
      <c r="A33" s="395" t="s">
        <v>522</v>
      </c>
      <c r="B33" s="397"/>
      <c r="C33" s="410" t="s">
        <v>493</v>
      </c>
      <c r="D33" s="410"/>
      <c r="E33" s="410"/>
      <c r="F33" s="410"/>
      <c r="G33" s="410"/>
      <c r="H33" s="289">
        <f>H34</f>
        <v>29.8</v>
      </c>
    </row>
    <row r="34" spans="1:8" s="13" customFormat="1" ht="112.5" customHeight="1" x14ac:dyDescent="0.25">
      <c r="A34" s="395" t="s">
        <v>498</v>
      </c>
      <c r="B34" s="397"/>
      <c r="C34" s="417" t="s">
        <v>495</v>
      </c>
      <c r="D34" s="417"/>
      <c r="E34" s="417"/>
      <c r="F34" s="417"/>
      <c r="G34" s="417"/>
      <c r="H34" s="289">
        <f>'1'!D12</f>
        <v>29.8</v>
      </c>
    </row>
    <row r="35" spans="1:8" s="13" customFormat="1" ht="62.25" customHeight="1" x14ac:dyDescent="0.25">
      <c r="A35" s="394" t="s">
        <v>178</v>
      </c>
      <c r="B35" s="394"/>
      <c r="C35" s="417" t="s">
        <v>179</v>
      </c>
      <c r="D35" s="417"/>
      <c r="E35" s="417"/>
      <c r="F35" s="417"/>
      <c r="G35" s="417"/>
      <c r="H35" s="289">
        <f>H36</f>
        <v>173.1</v>
      </c>
    </row>
    <row r="36" spans="1:8" s="13" customFormat="1" ht="117.75" customHeight="1" x14ac:dyDescent="0.25">
      <c r="A36" s="394" t="s">
        <v>449</v>
      </c>
      <c r="B36" s="394"/>
      <c r="C36" s="417" t="s">
        <v>180</v>
      </c>
      <c r="D36" s="417"/>
      <c r="E36" s="417"/>
      <c r="F36" s="417"/>
      <c r="G36" s="417"/>
      <c r="H36" s="289">
        <f>H37+H39</f>
        <v>173.1</v>
      </c>
    </row>
    <row r="37" spans="1:8" s="13" customFormat="1" ht="90" customHeight="1" x14ac:dyDescent="0.25">
      <c r="A37" s="394" t="s">
        <v>181</v>
      </c>
      <c r="B37" s="394"/>
      <c r="C37" s="417" t="s">
        <v>182</v>
      </c>
      <c r="D37" s="417"/>
      <c r="E37" s="417"/>
      <c r="F37" s="417"/>
      <c r="G37" s="417"/>
      <c r="H37" s="289">
        <f>H38</f>
        <v>173.1</v>
      </c>
    </row>
    <row r="38" spans="1:8" s="13" customFormat="1" ht="115.5" customHeight="1" x14ac:dyDescent="0.25">
      <c r="A38" s="394" t="s">
        <v>448</v>
      </c>
      <c r="B38" s="394"/>
      <c r="C38" s="417" t="s">
        <v>502</v>
      </c>
      <c r="D38" s="417"/>
      <c r="E38" s="417"/>
      <c r="F38" s="417"/>
      <c r="G38" s="417"/>
      <c r="H38" s="289">
        <f>'1'!D10</f>
        <v>173.1</v>
      </c>
    </row>
    <row r="39" spans="1:8" s="13" customFormat="1" ht="113.25" customHeight="1" x14ac:dyDescent="0.25">
      <c r="A39" s="394" t="s">
        <v>183</v>
      </c>
      <c r="B39" s="394"/>
      <c r="C39" s="417" t="s">
        <v>184</v>
      </c>
      <c r="D39" s="417"/>
      <c r="E39" s="417"/>
      <c r="F39" s="417"/>
      <c r="G39" s="417"/>
      <c r="H39" s="289">
        <f>H40</f>
        <v>0</v>
      </c>
    </row>
    <row r="40" spans="1:8" s="13" customFormat="1" ht="80.25" customHeight="1" x14ac:dyDescent="0.25">
      <c r="A40" s="394" t="s">
        <v>449</v>
      </c>
      <c r="B40" s="394"/>
      <c r="C40" s="417" t="s">
        <v>605</v>
      </c>
      <c r="D40" s="417"/>
      <c r="E40" s="417"/>
      <c r="F40" s="417"/>
      <c r="G40" s="417"/>
      <c r="H40" s="289">
        <f>'1'!D13</f>
        <v>0</v>
      </c>
    </row>
    <row r="41" spans="1:8" s="13" customFormat="1" ht="41.25" customHeight="1" x14ac:dyDescent="0.25">
      <c r="A41" s="394" t="s">
        <v>186</v>
      </c>
      <c r="B41" s="394"/>
      <c r="C41" s="417" t="s">
        <v>187</v>
      </c>
      <c r="D41" s="417"/>
      <c r="E41" s="417"/>
      <c r="F41" s="417"/>
      <c r="G41" s="417"/>
      <c r="H41" s="289">
        <f>H42</f>
        <v>0</v>
      </c>
    </row>
    <row r="42" spans="1:8" s="13" customFormat="1" ht="31.5" customHeight="1" x14ac:dyDescent="0.25">
      <c r="A42" s="394" t="s">
        <v>188</v>
      </c>
      <c r="B42" s="394"/>
      <c r="C42" s="414" t="s">
        <v>189</v>
      </c>
      <c r="D42" s="415"/>
      <c r="E42" s="415"/>
      <c r="F42" s="415"/>
      <c r="G42" s="416"/>
      <c r="H42" s="289">
        <f>H43+H44+H45+H46</f>
        <v>0</v>
      </c>
    </row>
    <row r="43" spans="1:8" s="13" customFormat="1" ht="38.25" customHeight="1" x14ac:dyDescent="0.2">
      <c r="A43" s="394" t="s">
        <v>190</v>
      </c>
      <c r="B43" s="394"/>
      <c r="C43" s="407" t="s">
        <v>191</v>
      </c>
      <c r="D43" s="408"/>
      <c r="E43" s="408"/>
      <c r="F43" s="408"/>
      <c r="G43" s="409"/>
      <c r="H43" s="289">
        <f>'1'!D22</f>
        <v>0</v>
      </c>
    </row>
    <row r="44" spans="1:8" s="13" customFormat="1" ht="38.25" customHeight="1" x14ac:dyDescent="0.2">
      <c r="A44" s="394" t="s">
        <v>470</v>
      </c>
      <c r="B44" s="394"/>
      <c r="C44" s="407" t="s">
        <v>469</v>
      </c>
      <c r="D44" s="408"/>
      <c r="E44" s="408"/>
      <c r="F44" s="408"/>
      <c r="G44" s="409"/>
      <c r="H44" s="289">
        <f>'1'!D23</f>
        <v>0</v>
      </c>
    </row>
    <row r="45" spans="1:8" s="13" customFormat="1" ht="38.25" customHeight="1" x14ac:dyDescent="0.2">
      <c r="A45" s="394" t="s">
        <v>471</v>
      </c>
      <c r="B45" s="394"/>
      <c r="C45" s="407" t="s">
        <v>458</v>
      </c>
      <c r="D45" s="408"/>
      <c r="E45" s="408"/>
      <c r="F45" s="408"/>
      <c r="G45" s="409"/>
      <c r="H45" s="289">
        <f>'1'!D24</f>
        <v>0</v>
      </c>
    </row>
    <row r="46" spans="1:8" s="13" customFormat="1" ht="31.5" customHeight="1" x14ac:dyDescent="0.2">
      <c r="A46" s="394" t="s">
        <v>192</v>
      </c>
      <c r="B46" s="394"/>
      <c r="C46" s="407" t="s">
        <v>137</v>
      </c>
      <c r="D46" s="408"/>
      <c r="E46" s="408"/>
      <c r="F46" s="408"/>
      <c r="G46" s="409"/>
      <c r="H46" s="289">
        <f>'1'!D25</f>
        <v>0</v>
      </c>
    </row>
    <row r="47" spans="1:8" s="13" customFormat="1" ht="45" customHeight="1" x14ac:dyDescent="0.25">
      <c r="A47" s="395" t="s">
        <v>431</v>
      </c>
      <c r="B47" s="397"/>
      <c r="C47" s="418" t="s">
        <v>523</v>
      </c>
      <c r="D47" s="419"/>
      <c r="E47" s="419"/>
      <c r="F47" s="419"/>
      <c r="G47" s="420"/>
      <c r="H47" s="289">
        <f>H48</f>
        <v>11.3</v>
      </c>
    </row>
    <row r="48" spans="1:8" s="13" customFormat="1" ht="31.5" customHeight="1" x14ac:dyDescent="0.2">
      <c r="A48" s="395" t="s">
        <v>501</v>
      </c>
      <c r="B48" s="397"/>
      <c r="C48" s="407" t="s">
        <v>438</v>
      </c>
      <c r="D48" s="408"/>
      <c r="E48" s="408"/>
      <c r="F48" s="408"/>
      <c r="G48" s="409"/>
      <c r="H48" s="289">
        <f>'1'!D14</f>
        <v>11.3</v>
      </c>
    </row>
    <row r="49" spans="1:8" s="13" customFormat="1" x14ac:dyDescent="0.25">
      <c r="A49" s="394" t="s">
        <v>193</v>
      </c>
      <c r="B49" s="394"/>
      <c r="C49" s="405" t="s">
        <v>194</v>
      </c>
      <c r="D49" s="405"/>
      <c r="E49" s="405"/>
      <c r="F49" s="405"/>
      <c r="G49" s="405"/>
      <c r="H49" s="289">
        <f>H50</f>
        <v>5096.8</v>
      </c>
    </row>
    <row r="50" spans="1:8" s="13" customFormat="1" ht="48" customHeight="1" x14ac:dyDescent="0.25">
      <c r="A50" s="394" t="s">
        <v>195</v>
      </c>
      <c r="B50" s="394"/>
      <c r="C50" s="417" t="s">
        <v>196</v>
      </c>
      <c r="D50" s="417"/>
      <c r="E50" s="417"/>
      <c r="F50" s="417"/>
      <c r="G50" s="417"/>
      <c r="H50" s="289">
        <f>H51+H54+H56+H61</f>
        <v>5096.8</v>
      </c>
    </row>
    <row r="51" spans="1:8" s="13" customFormat="1" ht="31.5" customHeight="1" x14ac:dyDescent="0.25">
      <c r="A51" s="394" t="s">
        <v>197</v>
      </c>
      <c r="B51" s="394"/>
      <c r="C51" s="417" t="s">
        <v>198</v>
      </c>
      <c r="D51" s="417"/>
      <c r="E51" s="417"/>
      <c r="F51" s="417"/>
      <c r="G51" s="417"/>
      <c r="H51" s="289">
        <f>H52</f>
        <v>1193.9000000000001</v>
      </c>
    </row>
    <row r="52" spans="1:8" s="13" customFormat="1" ht="38.25" customHeight="1" x14ac:dyDescent="0.2">
      <c r="A52" s="394" t="s">
        <v>199</v>
      </c>
      <c r="B52" s="394"/>
      <c r="C52" s="407" t="s">
        <v>200</v>
      </c>
      <c r="D52" s="408"/>
      <c r="E52" s="408"/>
      <c r="F52" s="408"/>
      <c r="G52" s="409"/>
      <c r="H52" s="289">
        <f>H53</f>
        <v>1193.9000000000001</v>
      </c>
    </row>
    <row r="53" spans="1:8" s="13" customFormat="1" ht="33" customHeight="1" x14ac:dyDescent="0.25">
      <c r="A53" s="394" t="s">
        <v>201</v>
      </c>
      <c r="B53" s="394"/>
      <c r="C53" s="417" t="s">
        <v>139</v>
      </c>
      <c r="D53" s="417"/>
      <c r="E53" s="417"/>
      <c r="F53" s="417"/>
      <c r="G53" s="417"/>
      <c r="H53" s="289">
        <f>'1'!D16</f>
        <v>1193.9000000000001</v>
      </c>
    </row>
    <row r="54" spans="1:8" s="13" customFormat="1" ht="33" customHeight="1" x14ac:dyDescent="0.25">
      <c r="A54" s="395" t="s">
        <v>608</v>
      </c>
      <c r="B54" s="397"/>
      <c r="C54" s="417" t="s">
        <v>609</v>
      </c>
      <c r="D54" s="417"/>
      <c r="E54" s="417"/>
      <c r="F54" s="417"/>
      <c r="G54" s="417"/>
      <c r="H54" s="289">
        <f>H55</f>
        <v>1232.7</v>
      </c>
    </row>
    <row r="55" spans="1:8" s="13" customFormat="1" ht="33" customHeight="1" x14ac:dyDescent="0.25">
      <c r="A55" s="395" t="s">
        <v>600</v>
      </c>
      <c r="B55" s="397"/>
      <c r="C55" s="417" t="s">
        <v>517</v>
      </c>
      <c r="D55" s="417"/>
      <c r="E55" s="417"/>
      <c r="F55" s="417"/>
      <c r="G55" s="417"/>
      <c r="H55" s="289">
        <f>'1'!D17</f>
        <v>1232.7</v>
      </c>
    </row>
    <row r="56" spans="1:8" s="13" customFormat="1" ht="28.5" customHeight="1" x14ac:dyDescent="0.25">
      <c r="A56" s="395" t="s">
        <v>202</v>
      </c>
      <c r="B56" s="397"/>
      <c r="C56" s="414" t="s">
        <v>203</v>
      </c>
      <c r="D56" s="415"/>
      <c r="E56" s="415"/>
      <c r="F56" s="415"/>
      <c r="G56" s="416"/>
      <c r="H56" s="289">
        <f>H57+H59</f>
        <v>129</v>
      </c>
    </row>
    <row r="57" spans="1:8" s="13" customFormat="1" ht="39.75" customHeight="1" x14ac:dyDescent="0.25">
      <c r="A57" s="395" t="s">
        <v>204</v>
      </c>
      <c r="B57" s="397"/>
      <c r="C57" s="414" t="s">
        <v>205</v>
      </c>
      <c r="D57" s="415"/>
      <c r="E57" s="415"/>
      <c r="F57" s="415"/>
      <c r="G57" s="416"/>
      <c r="H57" s="289">
        <f>H58</f>
        <v>29.1</v>
      </c>
    </row>
    <row r="58" spans="1:8" s="13" customFormat="1" ht="48" customHeight="1" x14ac:dyDescent="0.25">
      <c r="A58" s="395" t="s">
        <v>606</v>
      </c>
      <c r="B58" s="397"/>
      <c r="C58" s="414" t="s">
        <v>509</v>
      </c>
      <c r="D58" s="415"/>
      <c r="E58" s="415"/>
      <c r="F58" s="415"/>
      <c r="G58" s="416"/>
      <c r="H58" s="289">
        <f>'1'!D18</f>
        <v>29.1</v>
      </c>
    </row>
    <row r="59" spans="1:8" s="13" customFormat="1" ht="48" customHeight="1" x14ac:dyDescent="0.25">
      <c r="A59" s="394" t="s">
        <v>207</v>
      </c>
      <c r="B59" s="394"/>
      <c r="C59" s="417" t="s">
        <v>208</v>
      </c>
      <c r="D59" s="417"/>
      <c r="E59" s="417"/>
      <c r="F59" s="417"/>
      <c r="G59" s="417"/>
      <c r="H59" s="289">
        <f>H60</f>
        <v>99.9</v>
      </c>
    </row>
    <row r="60" spans="1:8" s="13" customFormat="1" ht="48" customHeight="1" x14ac:dyDescent="0.25">
      <c r="A60" s="394" t="s">
        <v>452</v>
      </c>
      <c r="B60" s="394"/>
      <c r="C60" s="417" t="s">
        <v>510</v>
      </c>
      <c r="D60" s="417"/>
      <c r="E60" s="417"/>
      <c r="F60" s="417"/>
      <c r="G60" s="417"/>
      <c r="H60" s="289">
        <f>'1'!D19</f>
        <v>99.9</v>
      </c>
    </row>
    <row r="61" spans="1:8" s="13" customFormat="1" ht="42" customHeight="1" x14ac:dyDescent="0.25">
      <c r="A61" s="394" t="s">
        <v>607</v>
      </c>
      <c r="B61" s="394"/>
      <c r="C61" s="417" t="s">
        <v>142</v>
      </c>
      <c r="D61" s="417"/>
      <c r="E61" s="417"/>
      <c r="F61" s="417"/>
      <c r="G61" s="417"/>
      <c r="H61" s="289">
        <f>H62</f>
        <v>2541.1999999999998</v>
      </c>
    </row>
    <row r="62" spans="1:8" s="13" customFormat="1" ht="36.75" customHeight="1" x14ac:dyDescent="0.25">
      <c r="A62" s="394" t="s">
        <v>511</v>
      </c>
      <c r="B62" s="394"/>
      <c r="C62" s="417" t="s">
        <v>604</v>
      </c>
      <c r="D62" s="417"/>
      <c r="E62" s="417"/>
      <c r="F62" s="417"/>
      <c r="G62" s="417"/>
      <c r="H62" s="289">
        <f>'1'!D20</f>
        <v>2541.1999999999998</v>
      </c>
    </row>
    <row r="63" spans="1:8" s="13" customFormat="1" x14ac:dyDescent="0.25">
      <c r="A63" s="421"/>
      <c r="B63" s="421"/>
      <c r="C63" s="422" t="s">
        <v>211</v>
      </c>
      <c r="D63" s="422"/>
      <c r="E63" s="422"/>
      <c r="F63" s="422"/>
      <c r="G63" s="422"/>
      <c r="H63" s="291">
        <f>H11+H49</f>
        <v>10442.600000000002</v>
      </c>
    </row>
    <row r="65" spans="1:8" x14ac:dyDescent="0.25">
      <c r="A65" s="25" t="s">
        <v>643</v>
      </c>
      <c r="B65" s="25"/>
      <c r="C65" s="254"/>
      <c r="D65" s="26"/>
      <c r="E65"/>
    </row>
    <row r="66" spans="1:8" x14ac:dyDescent="0.25">
      <c r="A66" s="25" t="s">
        <v>490</v>
      </c>
      <c r="B66" s="25"/>
      <c r="C66" s="25"/>
      <c r="E66"/>
      <c r="H66" s="26" t="s">
        <v>649</v>
      </c>
    </row>
    <row r="67" spans="1:8" x14ac:dyDescent="0.25">
      <c r="A67" s="25"/>
      <c r="B67" s="254"/>
      <c r="C67" s="25"/>
      <c r="D67" s="26"/>
      <c r="E67"/>
    </row>
    <row r="68" spans="1:8" x14ac:dyDescent="0.25">
      <c r="A68" s="25" t="s">
        <v>491</v>
      </c>
      <c r="B68" s="25"/>
      <c r="C68" s="25"/>
      <c r="E68"/>
      <c r="H68" s="26" t="s">
        <v>644</v>
      </c>
    </row>
    <row r="69" spans="1:8" x14ac:dyDescent="0.25">
      <c r="A69" s="25"/>
      <c r="B69" s="25"/>
      <c r="C69" s="25"/>
      <c r="D69" s="26"/>
      <c r="E69"/>
    </row>
    <row r="74" spans="1:8" s="13" customFormat="1" ht="33" customHeight="1" x14ac:dyDescent="0.25">
      <c r="A74" s="28"/>
      <c r="B74" s="28"/>
      <c r="C74" s="28"/>
      <c r="D74" s="28"/>
      <c r="E74" s="28"/>
      <c r="F74" s="28"/>
      <c r="G74" s="28"/>
      <c r="H74" s="28"/>
    </row>
    <row r="75" spans="1:8" s="13" customFormat="1" ht="56.25" customHeight="1" x14ac:dyDescent="0.25">
      <c r="A75" s="28"/>
      <c r="B75" s="28"/>
      <c r="C75" s="28"/>
      <c r="D75" s="28"/>
      <c r="E75" s="28"/>
      <c r="F75" s="28"/>
      <c r="G75" s="28"/>
      <c r="H75" s="28"/>
    </row>
    <row r="76" spans="1:8" s="13" customFormat="1" ht="35.25" customHeight="1" x14ac:dyDescent="0.25">
      <c r="A76" s="28"/>
      <c r="B76" s="28"/>
      <c r="C76" s="28"/>
      <c r="D76" s="28"/>
      <c r="E76" s="28"/>
      <c r="F76" s="28"/>
      <c r="G76" s="28"/>
      <c r="H76" s="28"/>
    </row>
    <row r="77" spans="1:8" s="13" customFormat="1" ht="12.75" customHeight="1" x14ac:dyDescent="0.25">
      <c r="A77" s="28"/>
      <c r="B77" s="28"/>
      <c r="C77" s="28"/>
      <c r="D77" s="28"/>
      <c r="E77" s="28"/>
      <c r="F77" s="28"/>
      <c r="G77" s="28"/>
      <c r="H77" s="28"/>
    </row>
    <row r="78" spans="1:8" s="13" customFormat="1" ht="21.75" customHeight="1" x14ac:dyDescent="0.25">
      <c r="A78" s="28"/>
      <c r="B78" s="28"/>
      <c r="C78" s="28"/>
      <c r="D78" s="28"/>
      <c r="E78" s="28"/>
      <c r="F78" s="28"/>
      <c r="G78" s="28"/>
      <c r="H78" s="28"/>
    </row>
    <row r="79" spans="1:8" s="13" customFormat="1" ht="21.75" customHeight="1" x14ac:dyDescent="0.25">
      <c r="A79" s="28"/>
      <c r="B79" s="28"/>
      <c r="C79" s="28"/>
      <c r="D79" s="28"/>
      <c r="E79" s="28"/>
      <c r="F79" s="28"/>
      <c r="G79" s="28"/>
      <c r="H79" s="28"/>
    </row>
    <row r="81" spans="1:8" s="13" customFormat="1" ht="22.5" customHeight="1" x14ac:dyDescent="0.25">
      <c r="A81" s="28"/>
      <c r="B81" s="28"/>
      <c r="C81" s="28"/>
      <c r="D81" s="28"/>
      <c r="E81" s="28"/>
      <c r="F81" s="28"/>
      <c r="G81" s="28"/>
      <c r="H81" s="28"/>
    </row>
    <row r="82" spans="1:8" s="13" customFormat="1" ht="21.75" customHeight="1" x14ac:dyDescent="0.25">
      <c r="A82" s="28"/>
      <c r="B82" s="28"/>
      <c r="C82" s="28"/>
      <c r="D82" s="28"/>
      <c r="E82" s="28"/>
      <c r="F82" s="28"/>
      <c r="G82" s="28"/>
      <c r="H82" s="28"/>
    </row>
    <row r="83" spans="1:8" s="13" customFormat="1" ht="21.75" customHeight="1" x14ac:dyDescent="0.25">
      <c r="A83" s="28"/>
      <c r="B83" s="28"/>
      <c r="C83" s="28"/>
      <c r="D83" s="28"/>
      <c r="E83" s="28"/>
      <c r="F83" s="28"/>
      <c r="G83" s="28"/>
      <c r="H83" s="28"/>
    </row>
    <row r="84" spans="1:8" s="13" customFormat="1" ht="21.75" customHeight="1" x14ac:dyDescent="0.25">
      <c r="A84" s="28"/>
      <c r="B84" s="28"/>
      <c r="C84" s="28"/>
      <c r="D84" s="28"/>
      <c r="E84" s="28"/>
      <c r="F84" s="28"/>
      <c r="G84" s="28"/>
      <c r="H84" s="28"/>
    </row>
    <row r="85" spans="1:8" s="13" customFormat="1" ht="59.25" customHeight="1" x14ac:dyDescent="0.25">
      <c r="A85" s="28"/>
      <c r="B85" s="28"/>
      <c r="C85" s="28"/>
      <c r="D85" s="28"/>
      <c r="E85" s="28"/>
      <c r="F85" s="28"/>
      <c r="G85" s="28"/>
      <c r="H85" s="28"/>
    </row>
    <row r="91" spans="1:8" s="13" customFormat="1" x14ac:dyDescent="0.25">
      <c r="A91" s="25"/>
      <c r="B91" s="25"/>
      <c r="C91" s="25"/>
      <c r="D91" s="25"/>
      <c r="E91" s="25"/>
      <c r="F91" s="25"/>
      <c r="G91" s="25"/>
      <c r="H91" s="25"/>
    </row>
    <row r="92" spans="1:8" s="13" customFormat="1" x14ac:dyDescent="0.25">
      <c r="A92" s="25"/>
      <c r="B92" s="25"/>
      <c r="C92" s="25"/>
      <c r="D92" s="25"/>
      <c r="E92" s="25"/>
      <c r="F92" s="25"/>
      <c r="G92" s="25"/>
      <c r="H92" s="25"/>
    </row>
    <row r="96" spans="1:8" ht="12.75" customHeight="1" x14ac:dyDescent="0.25"/>
    <row r="145" ht="56.25" customHeight="1" x14ac:dyDescent="0.25"/>
    <row r="148" ht="12.75" customHeight="1" x14ac:dyDescent="0.25"/>
    <row r="149" ht="12.75" customHeight="1" x14ac:dyDescent="0.25"/>
    <row r="154" ht="12.75" customHeight="1" x14ac:dyDescent="0.25"/>
    <row r="177" ht="21.75" customHeight="1" x14ac:dyDescent="0.25"/>
    <row r="178" ht="23.2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20" ht="12.75" customHeight="1" x14ac:dyDescent="0.25"/>
    <row r="221" ht="12.75" customHeight="1" x14ac:dyDescent="0.25"/>
    <row r="222" ht="12.75" customHeight="1" x14ac:dyDescent="0.25"/>
    <row r="224" ht="12.75" customHeight="1" x14ac:dyDescent="0.25"/>
    <row r="225" ht="12.75" customHeight="1" x14ac:dyDescent="0.25"/>
    <row r="226" ht="15" customHeight="1" x14ac:dyDescent="0.25"/>
    <row r="231" ht="23.25" customHeight="1" x14ac:dyDescent="0.25"/>
    <row r="232" ht="23.25" customHeight="1" x14ac:dyDescent="0.25"/>
    <row r="233" ht="22.5" customHeight="1" x14ac:dyDescent="0.25"/>
    <row r="234" ht="21" customHeight="1" x14ac:dyDescent="0.25"/>
    <row r="235" ht="35.25" customHeight="1" x14ac:dyDescent="0.25"/>
    <row r="236" ht="21.75" customHeight="1" x14ac:dyDescent="0.25"/>
    <row r="237" ht="16.5" customHeight="1" x14ac:dyDescent="0.25"/>
    <row r="238" ht="20.25" customHeight="1" x14ac:dyDescent="0.25"/>
    <row r="243" ht="29.25" customHeight="1" x14ac:dyDescent="0.25"/>
    <row r="244" ht="21.75" customHeight="1" x14ac:dyDescent="0.25"/>
    <row r="245" ht="25.5" customHeight="1" x14ac:dyDescent="0.25"/>
    <row r="246" ht="21" customHeight="1" x14ac:dyDescent="0.25"/>
    <row r="247" ht="27.75" customHeight="1" x14ac:dyDescent="0.25"/>
    <row r="248" ht="21" customHeight="1" x14ac:dyDescent="0.25"/>
    <row r="249" ht="20.25" customHeight="1" x14ac:dyDescent="0.25"/>
    <row r="250" ht="24" customHeight="1" x14ac:dyDescent="0.25"/>
    <row r="251" ht="20.25" customHeight="1" x14ac:dyDescent="0.25"/>
    <row r="252" ht="24.75" customHeight="1" x14ac:dyDescent="0.25"/>
    <row r="253" ht="21.75" customHeight="1" x14ac:dyDescent="0.25"/>
    <row r="254" ht="17.25" customHeight="1" x14ac:dyDescent="0.25"/>
    <row r="255" ht="21.75" customHeight="1" x14ac:dyDescent="0.25"/>
    <row r="256" ht="15.75" customHeight="1" x14ac:dyDescent="0.25"/>
    <row r="257" ht="33.75" customHeight="1" x14ac:dyDescent="0.25"/>
    <row r="258" ht="23.25" customHeight="1" x14ac:dyDescent="0.25"/>
    <row r="259" ht="21.75" customHeight="1" x14ac:dyDescent="0.25"/>
    <row r="260" ht="18" customHeight="1" x14ac:dyDescent="0.25"/>
    <row r="261" ht="21.75" customHeight="1" x14ac:dyDescent="0.25"/>
    <row r="262" ht="21" customHeight="1" x14ac:dyDescent="0.25"/>
  </sheetData>
  <mergeCells count="112">
    <mergeCell ref="A51:B51"/>
    <mergeCell ref="C51:G51"/>
    <mergeCell ref="A52:B52"/>
    <mergeCell ref="C52:G52"/>
    <mergeCell ref="A44:B44"/>
    <mergeCell ref="C44:G44"/>
    <mergeCell ref="A45:B45"/>
    <mergeCell ref="C45:G45"/>
    <mergeCell ref="A50:B50"/>
    <mergeCell ref="C50:G50"/>
    <mergeCell ref="A49:B49"/>
    <mergeCell ref="C49:G49"/>
    <mergeCell ref="A46:B46"/>
    <mergeCell ref="C46:G46"/>
    <mergeCell ref="A63:B63"/>
    <mergeCell ref="C63:G63"/>
    <mergeCell ref="A53:B53"/>
    <mergeCell ref="C53:G53"/>
    <mergeCell ref="A62:B62"/>
    <mergeCell ref="C62:G62"/>
    <mergeCell ref="A58:B58"/>
    <mergeCell ref="C58:G58"/>
    <mergeCell ref="A59:B59"/>
    <mergeCell ref="C59:G59"/>
    <mergeCell ref="A57:B57"/>
    <mergeCell ref="C57:G57"/>
    <mergeCell ref="A56:B56"/>
    <mergeCell ref="C56:G56"/>
    <mergeCell ref="A55:B55"/>
    <mergeCell ref="C55:G55"/>
    <mergeCell ref="A60:B60"/>
    <mergeCell ref="C60:G60"/>
    <mergeCell ref="A61:B61"/>
    <mergeCell ref="C61:G61"/>
    <mergeCell ref="A54:B54"/>
    <mergeCell ref="C54:G54"/>
    <mergeCell ref="A42:B42"/>
    <mergeCell ref="C42:G42"/>
    <mergeCell ref="A43:B43"/>
    <mergeCell ref="C43:G43"/>
    <mergeCell ref="A48:B48"/>
    <mergeCell ref="C48:G48"/>
    <mergeCell ref="A47:B47"/>
    <mergeCell ref="C47:G47"/>
    <mergeCell ref="A37:B37"/>
    <mergeCell ref="C37:G37"/>
    <mergeCell ref="A38:B38"/>
    <mergeCell ref="C38:G38"/>
    <mergeCell ref="A39:B39"/>
    <mergeCell ref="C39:G39"/>
    <mergeCell ref="A40:B40"/>
    <mergeCell ref="C40:G40"/>
    <mergeCell ref="A41:B41"/>
    <mergeCell ref="C41:G41"/>
    <mergeCell ref="A35:B35"/>
    <mergeCell ref="C35:G35"/>
    <mergeCell ref="A36:B36"/>
    <mergeCell ref="C36:G36"/>
    <mergeCell ref="A31:B31"/>
    <mergeCell ref="C31:G31"/>
    <mergeCell ref="A32:B32"/>
    <mergeCell ref="C32:G32"/>
    <mergeCell ref="A34:B34"/>
    <mergeCell ref="C34:G34"/>
    <mergeCell ref="A33:B33"/>
    <mergeCell ref="C33:G33"/>
    <mergeCell ref="A23:B23"/>
    <mergeCell ref="C23:G23"/>
    <mergeCell ref="A27:B27"/>
    <mergeCell ref="C27:G27"/>
    <mergeCell ref="A30:B30"/>
    <mergeCell ref="C30:G30"/>
    <mergeCell ref="A26:B26"/>
    <mergeCell ref="C26:G26"/>
    <mergeCell ref="A29:B29"/>
    <mergeCell ref="C29:G29"/>
    <mergeCell ref="A28:B28"/>
    <mergeCell ref="C28:G28"/>
    <mergeCell ref="A24:B24"/>
    <mergeCell ref="C24:G24"/>
    <mergeCell ref="A25:B25"/>
    <mergeCell ref="C25:G25"/>
    <mergeCell ref="E1:H5"/>
    <mergeCell ref="A9:B9"/>
    <mergeCell ref="C9:G9"/>
    <mergeCell ref="A10:B10"/>
    <mergeCell ref="C10:G10"/>
    <mergeCell ref="A7:H7"/>
    <mergeCell ref="A13:B13"/>
    <mergeCell ref="C13:G13"/>
    <mergeCell ref="A14:B14"/>
    <mergeCell ref="C14:G14"/>
    <mergeCell ref="A11:B11"/>
    <mergeCell ref="C11:G11"/>
    <mergeCell ref="A12:B12"/>
    <mergeCell ref="C12:G12"/>
    <mergeCell ref="A15:B15"/>
    <mergeCell ref="C15:G15"/>
    <mergeCell ref="A20:B20"/>
    <mergeCell ref="C20:G20"/>
    <mergeCell ref="A21:B21"/>
    <mergeCell ref="C21:G21"/>
    <mergeCell ref="A22:B22"/>
    <mergeCell ref="C22:G22"/>
    <mergeCell ref="A17:B17"/>
    <mergeCell ref="C17:G17"/>
    <mergeCell ref="A18:B18"/>
    <mergeCell ref="C18:G18"/>
    <mergeCell ref="A19:B19"/>
    <mergeCell ref="C19:G19"/>
    <mergeCell ref="A16:B16"/>
    <mergeCell ref="C16:G16"/>
  </mergeCells>
  <pageMargins left="0.82677165354330717" right="0.39370078740157483" top="0.78740157480314965" bottom="0.78740157480314965" header="0.51181102362204722" footer="0.51181102362204722"/>
  <pageSetup paperSize="9" scale="72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7"/>
  <sheetViews>
    <sheetView topLeftCell="A4" workbookViewId="0">
      <selection activeCell="J47" sqref="J47"/>
    </sheetView>
  </sheetViews>
  <sheetFormatPr defaultRowHeight="12.75" x14ac:dyDescent="0.2"/>
  <cols>
    <col min="1" max="1" width="10.7109375" customWidth="1"/>
    <col min="2" max="2" width="14.28515625" customWidth="1"/>
    <col min="7" max="7" width="22.28515625" customWidth="1"/>
    <col min="8" max="8" width="13.85546875" customWidth="1"/>
    <col min="9" max="9" width="14.140625" customWidth="1"/>
    <col min="10" max="10" width="12.7109375" customWidth="1"/>
  </cols>
  <sheetData>
    <row r="3" spans="1:10" ht="68.25" customHeight="1" x14ac:dyDescent="0.2">
      <c r="A3" s="404" t="s">
        <v>702</v>
      </c>
      <c r="B3" s="404"/>
      <c r="C3" s="404"/>
      <c r="D3" s="404"/>
      <c r="E3" s="404"/>
      <c r="F3" s="404"/>
      <c r="G3" s="404"/>
      <c r="H3" s="404"/>
      <c r="I3" s="404"/>
      <c r="J3" s="404"/>
    </row>
    <row r="4" spans="1:10" ht="15.75" x14ac:dyDescent="0.25">
      <c r="A4" s="28"/>
      <c r="B4" s="28"/>
      <c r="C4" s="28"/>
      <c r="D4" s="28"/>
      <c r="E4" s="28"/>
      <c r="F4" s="28"/>
      <c r="G4" s="28"/>
      <c r="H4" s="28" t="s">
        <v>329</v>
      </c>
    </row>
    <row r="5" spans="1:10" ht="49.5" customHeight="1" x14ac:dyDescent="0.2">
      <c r="A5" s="395" t="s">
        <v>162</v>
      </c>
      <c r="B5" s="397"/>
      <c r="C5" s="395" t="s">
        <v>163</v>
      </c>
      <c r="D5" s="396"/>
      <c r="E5" s="396"/>
      <c r="F5" s="396"/>
      <c r="G5" s="397"/>
      <c r="H5" s="244" t="s">
        <v>330</v>
      </c>
      <c r="I5" s="244" t="s">
        <v>331</v>
      </c>
      <c r="J5" s="245" t="s">
        <v>332</v>
      </c>
    </row>
    <row r="6" spans="1:10" ht="15.75" customHeight="1" x14ac:dyDescent="0.2">
      <c r="A6" s="426">
        <v>1</v>
      </c>
      <c r="B6" s="427"/>
      <c r="C6" s="426">
        <v>2</v>
      </c>
      <c r="D6" s="428"/>
      <c r="E6" s="428"/>
      <c r="F6" s="428"/>
      <c r="G6" s="427"/>
      <c r="H6" s="247">
        <v>3</v>
      </c>
      <c r="I6" s="247">
        <v>4</v>
      </c>
      <c r="J6" s="246">
        <v>5</v>
      </c>
    </row>
    <row r="7" spans="1:10" ht="18.75" customHeight="1" x14ac:dyDescent="0.25">
      <c r="A7" s="395" t="s">
        <v>164</v>
      </c>
      <c r="B7" s="397"/>
      <c r="C7" s="423" t="s">
        <v>165</v>
      </c>
      <c r="D7" s="424"/>
      <c r="E7" s="424"/>
      <c r="F7" s="424"/>
      <c r="G7" s="425"/>
      <c r="H7" s="292">
        <f>H9+H13+H19+H26+H28+H31</f>
        <v>4121.5</v>
      </c>
      <c r="I7" s="292">
        <f t="shared" ref="I7" si="0">I9+I13+I19+I26+I28+I31</f>
        <v>5345.8000000000011</v>
      </c>
      <c r="J7" s="293">
        <f t="shared" ref="J7:J47" si="1">I7*100/H7</f>
        <v>129.70520441586802</v>
      </c>
    </row>
    <row r="8" spans="1:10" ht="18.75" customHeight="1" x14ac:dyDescent="0.25">
      <c r="A8" s="395" t="s">
        <v>166</v>
      </c>
      <c r="B8" s="397"/>
      <c r="C8" s="423" t="s">
        <v>167</v>
      </c>
      <c r="D8" s="424"/>
      <c r="E8" s="424"/>
      <c r="F8" s="424"/>
      <c r="G8" s="425"/>
      <c r="H8" s="292">
        <f>H9</f>
        <v>3164.6</v>
      </c>
      <c r="I8" s="292">
        <f>I9</f>
        <v>4034.8</v>
      </c>
      <c r="J8" s="293">
        <f t="shared" si="1"/>
        <v>127.49794602793402</v>
      </c>
    </row>
    <row r="9" spans="1:10" ht="18.75" customHeight="1" x14ac:dyDescent="0.25">
      <c r="A9" s="395" t="s">
        <v>168</v>
      </c>
      <c r="B9" s="397"/>
      <c r="C9" s="423" t="s">
        <v>169</v>
      </c>
      <c r="D9" s="424"/>
      <c r="E9" s="424"/>
      <c r="F9" s="424"/>
      <c r="G9" s="425"/>
      <c r="H9" s="292">
        <f>H10+H11+H12</f>
        <v>3164.6</v>
      </c>
      <c r="I9" s="292">
        <f>I10+I11+I12</f>
        <v>4034.8</v>
      </c>
      <c r="J9" s="293">
        <f t="shared" si="1"/>
        <v>127.49794602793402</v>
      </c>
    </row>
    <row r="10" spans="1:10" ht="77.25" customHeight="1" x14ac:dyDescent="0.2">
      <c r="A10" s="395" t="s">
        <v>170</v>
      </c>
      <c r="B10" s="397"/>
      <c r="C10" s="407" t="s">
        <v>171</v>
      </c>
      <c r="D10" s="408"/>
      <c r="E10" s="408"/>
      <c r="F10" s="408"/>
      <c r="G10" s="409"/>
      <c r="H10" s="294">
        <f>'анализ поступл по кодам класс'!D28</f>
        <v>3133.6</v>
      </c>
      <c r="I10" s="294">
        <f>'анализ поступл по кодам класс'!E28</f>
        <v>4009</v>
      </c>
      <c r="J10" s="293">
        <f t="shared" si="1"/>
        <v>127.9359203472045</v>
      </c>
    </row>
    <row r="11" spans="1:10" ht="111" customHeight="1" x14ac:dyDescent="0.2">
      <c r="A11" s="394" t="s">
        <v>468</v>
      </c>
      <c r="B11" s="394"/>
      <c r="C11" s="407" t="s">
        <v>460</v>
      </c>
      <c r="D11" s="408"/>
      <c r="E11" s="408"/>
      <c r="F11" s="408"/>
      <c r="G11" s="409"/>
      <c r="H11" s="294">
        <f>'анализ поступл по кодам класс'!D29</f>
        <v>9</v>
      </c>
      <c r="I11" s="294">
        <f>'анализ поступл по кодам класс'!E29</f>
        <v>4</v>
      </c>
      <c r="J11" s="293">
        <f t="shared" si="1"/>
        <v>44.444444444444443</v>
      </c>
    </row>
    <row r="12" spans="1:10" ht="53.25" customHeight="1" x14ac:dyDescent="0.2">
      <c r="A12" s="394" t="s">
        <v>475</v>
      </c>
      <c r="B12" s="394"/>
      <c r="C12" s="407" t="s">
        <v>368</v>
      </c>
      <c r="D12" s="408"/>
      <c r="E12" s="408"/>
      <c r="F12" s="408"/>
      <c r="G12" s="409"/>
      <c r="H12" s="294">
        <f>'анализ поступл по кодам класс'!D30</f>
        <v>22</v>
      </c>
      <c r="I12" s="294">
        <f>'анализ поступл по кодам класс'!E30</f>
        <v>21.8</v>
      </c>
      <c r="J12" s="293">
        <f t="shared" si="1"/>
        <v>99.090909090909093</v>
      </c>
    </row>
    <row r="13" spans="1:10" ht="47.25" customHeight="1" x14ac:dyDescent="0.2">
      <c r="A13" s="395" t="s">
        <v>319</v>
      </c>
      <c r="B13" s="397"/>
      <c r="C13" s="399" t="s">
        <v>320</v>
      </c>
      <c r="D13" s="400"/>
      <c r="E13" s="400"/>
      <c r="F13" s="400"/>
      <c r="G13" s="401"/>
      <c r="H13" s="294">
        <f>H14</f>
        <v>336.00000000000006</v>
      </c>
      <c r="I13" s="294">
        <f>I14</f>
        <v>340.3</v>
      </c>
      <c r="J13" s="293">
        <f t="shared" si="1"/>
        <v>101.27976190476188</v>
      </c>
    </row>
    <row r="14" spans="1:10" ht="38.25" customHeight="1" x14ac:dyDescent="0.2">
      <c r="A14" s="395" t="s">
        <v>321</v>
      </c>
      <c r="B14" s="397"/>
      <c r="C14" s="429" t="s">
        <v>322</v>
      </c>
      <c r="D14" s="430"/>
      <c r="E14" s="430"/>
      <c r="F14" s="430"/>
      <c r="G14" s="431"/>
      <c r="H14" s="294">
        <f>H15+H16+H17+H18</f>
        <v>336.00000000000006</v>
      </c>
      <c r="I14" s="294">
        <f>I15+I16+I17+I18</f>
        <v>340.3</v>
      </c>
      <c r="J14" s="293">
        <f t="shared" si="1"/>
        <v>101.27976190476188</v>
      </c>
    </row>
    <row r="15" spans="1:10" ht="78" customHeight="1" x14ac:dyDescent="0.2">
      <c r="A15" s="395" t="s">
        <v>323</v>
      </c>
      <c r="B15" s="397"/>
      <c r="C15" s="429" t="s">
        <v>308</v>
      </c>
      <c r="D15" s="430"/>
      <c r="E15" s="430"/>
      <c r="F15" s="430"/>
      <c r="G15" s="431"/>
      <c r="H15" s="294">
        <f>'анализ поступл по кодам класс'!D23</f>
        <v>146.30000000000001</v>
      </c>
      <c r="I15" s="294">
        <f>'анализ поступл по кодам класс'!E23</f>
        <v>151.6</v>
      </c>
      <c r="J15" s="293">
        <f t="shared" si="1"/>
        <v>103.6226930963773</v>
      </c>
    </row>
    <row r="16" spans="1:10" ht="102" customHeight="1" x14ac:dyDescent="0.2">
      <c r="A16" s="395" t="s">
        <v>324</v>
      </c>
      <c r="B16" s="397"/>
      <c r="C16" s="429" t="s">
        <v>309</v>
      </c>
      <c r="D16" s="430"/>
      <c r="E16" s="430"/>
      <c r="F16" s="430"/>
      <c r="G16" s="431"/>
      <c r="H16" s="294">
        <f>'анализ поступл по кодам класс'!D24</f>
        <v>1.3</v>
      </c>
      <c r="I16" s="294">
        <f>'анализ поступл по кодам класс'!E24</f>
        <v>1.5</v>
      </c>
      <c r="J16" s="293">
        <f t="shared" si="1"/>
        <v>115.38461538461539</v>
      </c>
    </row>
    <row r="17" spans="1:10" ht="84.75" customHeight="1" x14ac:dyDescent="0.2">
      <c r="A17" s="395" t="s">
        <v>325</v>
      </c>
      <c r="B17" s="397"/>
      <c r="C17" s="429" t="s">
        <v>310</v>
      </c>
      <c r="D17" s="430"/>
      <c r="E17" s="430"/>
      <c r="F17" s="430"/>
      <c r="G17" s="431"/>
      <c r="H17" s="294">
        <f>'анализ поступл по кодам класс'!D25</f>
        <v>220.8</v>
      </c>
      <c r="I17" s="294">
        <f>'анализ поступл по кодам класс'!E25</f>
        <v>221.1</v>
      </c>
      <c r="J17" s="293">
        <f t="shared" si="1"/>
        <v>100.13586956521739</v>
      </c>
    </row>
    <row r="18" spans="1:10" ht="84" customHeight="1" x14ac:dyDescent="0.2">
      <c r="A18" s="395" t="s">
        <v>326</v>
      </c>
      <c r="B18" s="397"/>
      <c r="C18" s="429" t="s">
        <v>311</v>
      </c>
      <c r="D18" s="430"/>
      <c r="E18" s="430"/>
      <c r="F18" s="430"/>
      <c r="G18" s="431"/>
      <c r="H18" s="294">
        <f>'анализ поступл по кодам класс'!D26</f>
        <v>-32.4</v>
      </c>
      <c r="I18" s="294">
        <f>'анализ поступл по кодам класс'!E26</f>
        <v>-33.9</v>
      </c>
      <c r="J18" s="293">
        <f t="shared" si="1"/>
        <v>104.62962962962963</v>
      </c>
    </row>
    <row r="19" spans="1:10" ht="22.5" customHeight="1" x14ac:dyDescent="0.25">
      <c r="A19" s="395" t="s">
        <v>172</v>
      </c>
      <c r="B19" s="397"/>
      <c r="C19" s="423" t="s">
        <v>173</v>
      </c>
      <c r="D19" s="424"/>
      <c r="E19" s="424"/>
      <c r="F19" s="424"/>
      <c r="G19" s="425"/>
      <c r="H19" s="292">
        <f>H20+H22</f>
        <v>511.4</v>
      </c>
      <c r="I19" s="292">
        <f>I20+I22</f>
        <v>756.5</v>
      </c>
      <c r="J19" s="293">
        <f t="shared" si="1"/>
        <v>147.9272585060618</v>
      </c>
    </row>
    <row r="20" spans="1:10" ht="24" customHeight="1" x14ac:dyDescent="0.2">
      <c r="A20" s="395" t="s">
        <v>174</v>
      </c>
      <c r="B20" s="397"/>
      <c r="C20" s="407" t="s">
        <v>175</v>
      </c>
      <c r="D20" s="408"/>
      <c r="E20" s="408"/>
      <c r="F20" s="408"/>
      <c r="G20" s="409"/>
      <c r="H20" s="294">
        <f>H21</f>
        <v>77.400000000000006</v>
      </c>
      <c r="I20" s="294">
        <f>I21</f>
        <v>161.1</v>
      </c>
      <c r="J20" s="293">
        <f t="shared" si="1"/>
        <v>208.13953488372093</v>
      </c>
    </row>
    <row r="21" spans="1:10" ht="54" customHeight="1" x14ac:dyDescent="0.25">
      <c r="A21" s="395" t="s">
        <v>443</v>
      </c>
      <c r="B21" s="397"/>
      <c r="C21" s="414" t="s">
        <v>442</v>
      </c>
      <c r="D21" s="415"/>
      <c r="E21" s="415"/>
      <c r="F21" s="415"/>
      <c r="G21" s="416"/>
      <c r="H21" s="292">
        <f>'анализ поступл по кодам класс'!D31</f>
        <v>77.400000000000006</v>
      </c>
      <c r="I21" s="292">
        <f>'анализ поступл по кодам класс'!E31</f>
        <v>161.1</v>
      </c>
      <c r="J21" s="293">
        <f t="shared" si="1"/>
        <v>208.13953488372093</v>
      </c>
    </row>
    <row r="22" spans="1:10" ht="23.25" customHeight="1" x14ac:dyDescent="0.2">
      <c r="A22" s="395" t="s">
        <v>176</v>
      </c>
      <c r="B22" s="397"/>
      <c r="C22" s="407" t="s">
        <v>177</v>
      </c>
      <c r="D22" s="408"/>
      <c r="E22" s="408"/>
      <c r="F22" s="408"/>
      <c r="G22" s="409"/>
      <c r="H22" s="292">
        <f>H23+H24</f>
        <v>434</v>
      </c>
      <c r="I22" s="292">
        <f>I23+I24</f>
        <v>595.4</v>
      </c>
      <c r="J22" s="293">
        <f t="shared" si="1"/>
        <v>137.18894009216589</v>
      </c>
    </row>
    <row r="23" spans="1:10" ht="37.5" customHeight="1" x14ac:dyDescent="0.2">
      <c r="A23" s="395" t="s">
        <v>445</v>
      </c>
      <c r="B23" s="397"/>
      <c r="C23" s="407" t="s">
        <v>444</v>
      </c>
      <c r="D23" s="408"/>
      <c r="E23" s="408"/>
      <c r="F23" s="408"/>
      <c r="G23" s="409"/>
      <c r="H23" s="292">
        <f>'анализ поступл по кодам класс'!D32</f>
        <v>404</v>
      </c>
      <c r="I23" s="292">
        <f>'анализ поступл по кодам класс'!E32</f>
        <v>559</v>
      </c>
      <c r="J23" s="293">
        <f t="shared" si="1"/>
        <v>138.36633663366337</v>
      </c>
    </row>
    <row r="24" spans="1:10" ht="25.5" customHeight="1" x14ac:dyDescent="0.2">
      <c r="A24" s="395" t="s">
        <v>395</v>
      </c>
      <c r="B24" s="397"/>
      <c r="C24" s="407" t="s">
        <v>396</v>
      </c>
      <c r="D24" s="408"/>
      <c r="E24" s="408"/>
      <c r="F24" s="408"/>
      <c r="G24" s="409"/>
      <c r="H24" s="294">
        <f>H25</f>
        <v>30</v>
      </c>
      <c r="I24" s="294">
        <f>I25</f>
        <v>36.4</v>
      </c>
      <c r="J24" s="293">
        <f t="shared" si="1"/>
        <v>121.33333333333333</v>
      </c>
    </row>
    <row r="25" spans="1:10" ht="49.5" customHeight="1" x14ac:dyDescent="0.2">
      <c r="A25" s="395" t="s">
        <v>446</v>
      </c>
      <c r="B25" s="397"/>
      <c r="C25" s="407" t="s">
        <v>447</v>
      </c>
      <c r="D25" s="408"/>
      <c r="E25" s="408"/>
      <c r="F25" s="408"/>
      <c r="G25" s="409"/>
      <c r="H25" s="294">
        <f>'анализ поступл по кодам класс'!D33</f>
        <v>30</v>
      </c>
      <c r="I25" s="294">
        <f>'анализ поступл по кодам класс'!E33</f>
        <v>36.4</v>
      </c>
      <c r="J25" s="293">
        <f t="shared" si="1"/>
        <v>121.33333333333333</v>
      </c>
    </row>
    <row r="26" spans="1:10" ht="27.75" customHeight="1" x14ac:dyDescent="0.25">
      <c r="A26" s="395" t="s">
        <v>492</v>
      </c>
      <c r="B26" s="397"/>
      <c r="C26" s="414" t="s">
        <v>493</v>
      </c>
      <c r="D26" s="415"/>
      <c r="E26" s="415"/>
      <c r="F26" s="415"/>
      <c r="G26" s="416"/>
      <c r="H26" s="294">
        <f>H27</f>
        <v>23</v>
      </c>
      <c r="I26" s="294">
        <f>I27</f>
        <v>29.8</v>
      </c>
      <c r="J26" s="293">
        <f t="shared" si="1"/>
        <v>129.56521739130434</v>
      </c>
    </row>
    <row r="27" spans="1:10" ht="79.5" customHeight="1" x14ac:dyDescent="0.2">
      <c r="A27" s="395" t="s">
        <v>494</v>
      </c>
      <c r="B27" s="397"/>
      <c r="C27" s="407" t="s">
        <v>495</v>
      </c>
      <c r="D27" s="408"/>
      <c r="E27" s="408"/>
      <c r="F27" s="408"/>
      <c r="G27" s="409"/>
      <c r="H27" s="294">
        <f>'анализ поступл по кодам класс'!D9</f>
        <v>23</v>
      </c>
      <c r="I27" s="294">
        <f>'анализ поступл по кодам класс'!E9</f>
        <v>29.8</v>
      </c>
      <c r="J27" s="293">
        <f t="shared" si="1"/>
        <v>129.56521739130434</v>
      </c>
    </row>
    <row r="28" spans="1:10" ht="54" customHeight="1" x14ac:dyDescent="0.25">
      <c r="A28" s="395" t="s">
        <v>178</v>
      </c>
      <c r="B28" s="397"/>
      <c r="C28" s="414" t="s">
        <v>179</v>
      </c>
      <c r="D28" s="415"/>
      <c r="E28" s="415"/>
      <c r="F28" s="415"/>
      <c r="G28" s="416"/>
      <c r="H28" s="292">
        <f>H29</f>
        <v>74.5</v>
      </c>
      <c r="I28" s="292">
        <f t="shared" ref="I28" si="2">I29</f>
        <v>173.1</v>
      </c>
      <c r="J28" s="293">
        <f t="shared" si="1"/>
        <v>232.34899328859061</v>
      </c>
    </row>
    <row r="29" spans="1:10" ht="77.25" customHeight="1" x14ac:dyDescent="0.25">
      <c r="A29" s="395" t="s">
        <v>181</v>
      </c>
      <c r="B29" s="397"/>
      <c r="C29" s="414" t="s">
        <v>182</v>
      </c>
      <c r="D29" s="415"/>
      <c r="E29" s="415"/>
      <c r="F29" s="415"/>
      <c r="G29" s="416"/>
      <c r="H29" s="292">
        <f>H30</f>
        <v>74.5</v>
      </c>
      <c r="I29" s="292">
        <f>I30</f>
        <v>173.1</v>
      </c>
      <c r="J29" s="293">
        <f t="shared" si="1"/>
        <v>232.34899328859061</v>
      </c>
    </row>
    <row r="30" spans="1:10" ht="92.25" customHeight="1" x14ac:dyDescent="0.25">
      <c r="A30" s="395" t="s">
        <v>448</v>
      </c>
      <c r="B30" s="397"/>
      <c r="C30" s="414" t="s">
        <v>135</v>
      </c>
      <c r="D30" s="415"/>
      <c r="E30" s="415"/>
      <c r="F30" s="415"/>
      <c r="G30" s="416"/>
      <c r="H30" s="292">
        <f>'анализ поступл по кодам класс'!D7</f>
        <v>74.5</v>
      </c>
      <c r="I30" s="292">
        <f>'анализ поступл по кодам класс'!E7</f>
        <v>173.1</v>
      </c>
      <c r="J30" s="293">
        <f t="shared" si="1"/>
        <v>232.34899328859061</v>
      </c>
    </row>
    <row r="31" spans="1:10" ht="32.25" customHeight="1" x14ac:dyDescent="0.25">
      <c r="A31" s="395" t="s">
        <v>431</v>
      </c>
      <c r="B31" s="397"/>
      <c r="C31" s="414" t="s">
        <v>432</v>
      </c>
      <c r="D31" s="415"/>
      <c r="E31" s="415"/>
      <c r="F31" s="415"/>
      <c r="G31" s="416"/>
      <c r="H31" s="292">
        <f t="shared" ref="H31:I33" si="3">H32</f>
        <v>12</v>
      </c>
      <c r="I31" s="292">
        <f t="shared" si="3"/>
        <v>11.3</v>
      </c>
      <c r="J31" s="293">
        <f t="shared" si="1"/>
        <v>94.166666666666671</v>
      </c>
    </row>
    <row r="32" spans="1:10" ht="32.25" customHeight="1" x14ac:dyDescent="0.2">
      <c r="A32" s="395" t="s">
        <v>433</v>
      </c>
      <c r="B32" s="397"/>
      <c r="C32" s="407" t="s">
        <v>434</v>
      </c>
      <c r="D32" s="408"/>
      <c r="E32" s="408"/>
      <c r="F32" s="408"/>
      <c r="G32" s="409"/>
      <c r="H32" s="292">
        <f t="shared" si="3"/>
        <v>12</v>
      </c>
      <c r="I32" s="292">
        <f t="shared" si="3"/>
        <v>11.3</v>
      </c>
      <c r="J32" s="293">
        <f t="shared" si="1"/>
        <v>94.166666666666671</v>
      </c>
    </row>
    <row r="33" spans="1:10" ht="32.25" customHeight="1" x14ac:dyDescent="0.2">
      <c r="A33" s="395" t="s">
        <v>435</v>
      </c>
      <c r="B33" s="397"/>
      <c r="C33" s="407" t="s">
        <v>436</v>
      </c>
      <c r="D33" s="408"/>
      <c r="E33" s="408"/>
      <c r="F33" s="408"/>
      <c r="G33" s="409"/>
      <c r="H33" s="292">
        <f t="shared" si="3"/>
        <v>12</v>
      </c>
      <c r="I33" s="292">
        <f t="shared" si="3"/>
        <v>11.3</v>
      </c>
      <c r="J33" s="293">
        <f t="shared" si="1"/>
        <v>94.166666666666671</v>
      </c>
    </row>
    <row r="34" spans="1:10" ht="32.25" customHeight="1" x14ac:dyDescent="0.2">
      <c r="A34" s="395" t="s">
        <v>437</v>
      </c>
      <c r="B34" s="397"/>
      <c r="C34" s="407" t="s">
        <v>438</v>
      </c>
      <c r="D34" s="408"/>
      <c r="E34" s="408"/>
      <c r="F34" s="408"/>
      <c r="G34" s="409"/>
      <c r="H34" s="292">
        <f>'анализ поступл по кодам класс'!D10</f>
        <v>12</v>
      </c>
      <c r="I34" s="292">
        <f>'анализ поступл по кодам класс'!E10</f>
        <v>11.3</v>
      </c>
      <c r="J34" s="293">
        <f t="shared" si="1"/>
        <v>94.166666666666671</v>
      </c>
    </row>
    <row r="35" spans="1:10" ht="26.25" customHeight="1" x14ac:dyDescent="0.2">
      <c r="A35" s="395" t="s">
        <v>193</v>
      </c>
      <c r="B35" s="397"/>
      <c r="C35" s="432" t="s">
        <v>194</v>
      </c>
      <c r="D35" s="433"/>
      <c r="E35" s="433"/>
      <c r="F35" s="433"/>
      <c r="G35" s="434"/>
      <c r="H35" s="292">
        <f>H36</f>
        <v>5096.8819999999996</v>
      </c>
      <c r="I35" s="292">
        <f>I36</f>
        <v>5096.8</v>
      </c>
      <c r="J35" s="293">
        <f t="shared" si="1"/>
        <v>99.99839117327025</v>
      </c>
    </row>
    <row r="36" spans="1:10" ht="48" customHeight="1" x14ac:dyDescent="0.25">
      <c r="A36" s="395" t="s">
        <v>195</v>
      </c>
      <c r="B36" s="397"/>
      <c r="C36" s="414" t="s">
        <v>196</v>
      </c>
      <c r="D36" s="415"/>
      <c r="E36" s="415"/>
      <c r="F36" s="415"/>
      <c r="G36" s="416"/>
      <c r="H36" s="292">
        <f>H37+H40+H46+H45</f>
        <v>5096.8819999999996</v>
      </c>
      <c r="I36" s="292">
        <f t="shared" ref="I36" si="4">I37+I40+I46+I45</f>
        <v>5096.8</v>
      </c>
      <c r="J36" s="293">
        <f t="shared" si="1"/>
        <v>99.99839117327025</v>
      </c>
    </row>
    <row r="37" spans="1:10" ht="36.75" customHeight="1" x14ac:dyDescent="0.25">
      <c r="A37" s="395" t="s">
        <v>197</v>
      </c>
      <c r="B37" s="397"/>
      <c r="C37" s="414" t="s">
        <v>198</v>
      </c>
      <c r="D37" s="415"/>
      <c r="E37" s="415"/>
      <c r="F37" s="415"/>
      <c r="G37" s="416"/>
      <c r="H37" s="292">
        <f>H38</f>
        <v>1193.9100000000001</v>
      </c>
      <c r="I37" s="292">
        <f t="shared" ref="I37:I38" si="5">I38</f>
        <v>1193.9000000000001</v>
      </c>
      <c r="J37" s="293">
        <f t="shared" si="1"/>
        <v>99.999162415927501</v>
      </c>
    </row>
    <row r="38" spans="1:10" ht="25.5" customHeight="1" x14ac:dyDescent="0.2">
      <c r="A38" s="395" t="s">
        <v>199</v>
      </c>
      <c r="B38" s="397"/>
      <c r="C38" s="407" t="s">
        <v>200</v>
      </c>
      <c r="D38" s="408"/>
      <c r="E38" s="408"/>
      <c r="F38" s="408"/>
      <c r="G38" s="409"/>
      <c r="H38" s="292">
        <f>H39</f>
        <v>1193.9100000000001</v>
      </c>
      <c r="I38" s="292">
        <f t="shared" si="5"/>
        <v>1193.9000000000001</v>
      </c>
      <c r="J38" s="293">
        <f t="shared" si="1"/>
        <v>99.999162415927501</v>
      </c>
    </row>
    <row r="39" spans="1:10" ht="36" customHeight="1" x14ac:dyDescent="0.25">
      <c r="A39" s="395" t="s">
        <v>451</v>
      </c>
      <c r="B39" s="397"/>
      <c r="C39" s="414" t="s">
        <v>450</v>
      </c>
      <c r="D39" s="415"/>
      <c r="E39" s="415"/>
      <c r="F39" s="415"/>
      <c r="G39" s="416"/>
      <c r="H39" s="292">
        <f>'анализ поступл по кодам класс'!D12</f>
        <v>1193.9100000000001</v>
      </c>
      <c r="I39" s="292">
        <f>'анализ поступл по кодам класс'!E12</f>
        <v>1193.9000000000001</v>
      </c>
      <c r="J39" s="293">
        <f t="shared" si="1"/>
        <v>99.999162415927501</v>
      </c>
    </row>
    <row r="40" spans="1:10" ht="33" customHeight="1" x14ac:dyDescent="0.25">
      <c r="A40" s="395" t="s">
        <v>202</v>
      </c>
      <c r="B40" s="397"/>
      <c r="C40" s="414" t="s">
        <v>203</v>
      </c>
      <c r="D40" s="415"/>
      <c r="E40" s="415"/>
      <c r="F40" s="415"/>
      <c r="G40" s="416"/>
      <c r="H40" s="292">
        <f>H41+H43</f>
        <v>129.03</v>
      </c>
      <c r="I40" s="292">
        <f>I41+I43</f>
        <v>129</v>
      </c>
      <c r="J40" s="293">
        <f t="shared" si="1"/>
        <v>99.976749593117873</v>
      </c>
    </row>
    <row r="41" spans="1:10" ht="37.5" customHeight="1" x14ac:dyDescent="0.25">
      <c r="A41" s="395" t="s">
        <v>204</v>
      </c>
      <c r="B41" s="397"/>
      <c r="C41" s="414" t="s">
        <v>205</v>
      </c>
      <c r="D41" s="415"/>
      <c r="E41" s="415"/>
      <c r="F41" s="415"/>
      <c r="G41" s="416"/>
      <c r="H41" s="292">
        <f>H42</f>
        <v>29.13</v>
      </c>
      <c r="I41" s="292">
        <f>I42</f>
        <v>29.1</v>
      </c>
      <c r="J41" s="293">
        <f t="shared" si="1"/>
        <v>99.897013388259523</v>
      </c>
    </row>
    <row r="42" spans="1:10" ht="35.25" customHeight="1" x14ac:dyDescent="0.25">
      <c r="A42" s="395" t="s">
        <v>206</v>
      </c>
      <c r="B42" s="397"/>
      <c r="C42" s="414" t="s">
        <v>140</v>
      </c>
      <c r="D42" s="415"/>
      <c r="E42" s="415"/>
      <c r="F42" s="415"/>
      <c r="G42" s="416"/>
      <c r="H42" s="292">
        <f>'анализ поступл по кодам класс'!D13</f>
        <v>29.13</v>
      </c>
      <c r="I42" s="292">
        <f>'анализ поступл по кодам класс'!E13</f>
        <v>29.1</v>
      </c>
      <c r="J42" s="293">
        <f t="shared" si="1"/>
        <v>99.897013388259523</v>
      </c>
    </row>
    <row r="43" spans="1:10" ht="49.5" customHeight="1" x14ac:dyDescent="0.25">
      <c r="A43" s="395" t="s">
        <v>207</v>
      </c>
      <c r="B43" s="397"/>
      <c r="C43" s="414" t="s">
        <v>208</v>
      </c>
      <c r="D43" s="415"/>
      <c r="E43" s="415"/>
      <c r="F43" s="415"/>
      <c r="G43" s="416"/>
      <c r="H43" s="292">
        <f>H44</f>
        <v>99.9</v>
      </c>
      <c r="I43" s="292">
        <f>I44</f>
        <v>99.9</v>
      </c>
      <c r="J43" s="293">
        <f t="shared" si="1"/>
        <v>100</v>
      </c>
    </row>
    <row r="44" spans="1:10" ht="45" customHeight="1" x14ac:dyDescent="0.25">
      <c r="A44" s="395" t="s">
        <v>452</v>
      </c>
      <c r="B44" s="397"/>
      <c r="C44" s="414" t="s">
        <v>209</v>
      </c>
      <c r="D44" s="415"/>
      <c r="E44" s="415"/>
      <c r="F44" s="415"/>
      <c r="G44" s="416"/>
      <c r="H44" s="292">
        <f>'анализ поступл по кодам класс'!D14</f>
        <v>99.9</v>
      </c>
      <c r="I44" s="292">
        <f>'анализ поступл по кодам класс'!E14</f>
        <v>99.9</v>
      </c>
      <c r="J44" s="293">
        <f t="shared" si="1"/>
        <v>100</v>
      </c>
    </row>
    <row r="45" spans="1:10" ht="45" customHeight="1" x14ac:dyDescent="0.25">
      <c r="A45" s="395" t="s">
        <v>648</v>
      </c>
      <c r="B45" s="397"/>
      <c r="C45" s="414" t="s">
        <v>512</v>
      </c>
      <c r="D45" s="415"/>
      <c r="E45" s="415"/>
      <c r="F45" s="415"/>
      <c r="G45" s="416"/>
      <c r="H45" s="292">
        <f>'анализ поступл по кодам класс'!D15</f>
        <v>1232.742</v>
      </c>
      <c r="I45" s="292">
        <f>'анализ поступл по кодам класс'!E15</f>
        <v>1232.7</v>
      </c>
      <c r="J45" s="293">
        <f t="shared" si="1"/>
        <v>99.996592961057544</v>
      </c>
    </row>
    <row r="46" spans="1:10" ht="32.25" customHeight="1" x14ac:dyDescent="0.25">
      <c r="A46" s="395" t="s">
        <v>621</v>
      </c>
      <c r="B46" s="397"/>
      <c r="C46" s="414" t="s">
        <v>512</v>
      </c>
      <c r="D46" s="415"/>
      <c r="E46" s="415"/>
      <c r="F46" s="415"/>
      <c r="G46" s="416"/>
      <c r="H46" s="292">
        <f>'анализ поступл по кодам класс'!D16</f>
        <v>2541.1999999999998</v>
      </c>
      <c r="I46" s="292">
        <f>'анализ поступл по кодам класс'!E16</f>
        <v>2541.1999999999998</v>
      </c>
      <c r="J46" s="293">
        <f t="shared" si="1"/>
        <v>100</v>
      </c>
    </row>
    <row r="47" spans="1:10" ht="15.75" x14ac:dyDescent="0.25">
      <c r="A47" s="435"/>
      <c r="B47" s="436"/>
      <c r="C47" s="437" t="s">
        <v>211</v>
      </c>
      <c r="D47" s="438"/>
      <c r="E47" s="438"/>
      <c r="F47" s="438"/>
      <c r="G47" s="439"/>
      <c r="H47" s="295">
        <f>H7+H35</f>
        <v>9218.3819999999996</v>
      </c>
      <c r="I47" s="295">
        <f>I7+I35</f>
        <v>10442.600000000002</v>
      </c>
      <c r="J47" s="296">
        <f t="shared" si="1"/>
        <v>113.28018300825462</v>
      </c>
    </row>
  </sheetData>
  <mergeCells count="87">
    <mergeCell ref="A47:B47"/>
    <mergeCell ref="C47:G47"/>
    <mergeCell ref="A43:B43"/>
    <mergeCell ref="C43:G43"/>
    <mergeCell ref="A44:B44"/>
    <mergeCell ref="C44:G44"/>
    <mergeCell ref="A46:B46"/>
    <mergeCell ref="C46:G46"/>
    <mergeCell ref="A45:B45"/>
    <mergeCell ref="C45:G45"/>
    <mergeCell ref="A39:B39"/>
    <mergeCell ref="C39:G39"/>
    <mergeCell ref="A41:B41"/>
    <mergeCell ref="C41:G41"/>
    <mergeCell ref="A42:B42"/>
    <mergeCell ref="C42:G42"/>
    <mergeCell ref="A40:B40"/>
    <mergeCell ref="C40:G40"/>
    <mergeCell ref="A38:B38"/>
    <mergeCell ref="C38:G38"/>
    <mergeCell ref="A31:B31"/>
    <mergeCell ref="C31:G31"/>
    <mergeCell ref="A32:B32"/>
    <mergeCell ref="C32:G32"/>
    <mergeCell ref="A33:B33"/>
    <mergeCell ref="C33:G33"/>
    <mergeCell ref="A34:B34"/>
    <mergeCell ref="C34:G34"/>
    <mergeCell ref="A37:B37"/>
    <mergeCell ref="C37:G37"/>
    <mergeCell ref="A35:B35"/>
    <mergeCell ref="C35:G35"/>
    <mergeCell ref="A36:B36"/>
    <mergeCell ref="C36:G36"/>
    <mergeCell ref="A30:B30"/>
    <mergeCell ref="C30:G30"/>
    <mergeCell ref="A25:B25"/>
    <mergeCell ref="C25:G25"/>
    <mergeCell ref="A24:B24"/>
    <mergeCell ref="C24:G24"/>
    <mergeCell ref="A29:B29"/>
    <mergeCell ref="C29:G29"/>
    <mergeCell ref="A28:B28"/>
    <mergeCell ref="C28:G28"/>
    <mergeCell ref="A26:B26"/>
    <mergeCell ref="C26:G26"/>
    <mergeCell ref="A27:B27"/>
    <mergeCell ref="C27:G27"/>
    <mergeCell ref="A12:B12"/>
    <mergeCell ref="C12:G12"/>
    <mergeCell ref="A23:B23"/>
    <mergeCell ref="C23:G23"/>
    <mergeCell ref="A17:B17"/>
    <mergeCell ref="C17:G17"/>
    <mergeCell ref="A18:B18"/>
    <mergeCell ref="C18:G18"/>
    <mergeCell ref="A21:B21"/>
    <mergeCell ref="C21:G21"/>
    <mergeCell ref="A22:B22"/>
    <mergeCell ref="C22:G22"/>
    <mergeCell ref="A19:B19"/>
    <mergeCell ref="C19:G19"/>
    <mergeCell ref="A20:B20"/>
    <mergeCell ref="C20:G20"/>
    <mergeCell ref="A15:B15"/>
    <mergeCell ref="C15:G15"/>
    <mergeCell ref="A16:B16"/>
    <mergeCell ref="C16:G16"/>
    <mergeCell ref="A13:B13"/>
    <mergeCell ref="C13:G13"/>
    <mergeCell ref="A14:B14"/>
    <mergeCell ref="C14:G14"/>
    <mergeCell ref="A3:J3"/>
    <mergeCell ref="A7:B7"/>
    <mergeCell ref="C7:G7"/>
    <mergeCell ref="A8:B8"/>
    <mergeCell ref="C8:G8"/>
    <mergeCell ref="A5:B5"/>
    <mergeCell ref="C5:G5"/>
    <mergeCell ref="A6:B6"/>
    <mergeCell ref="C6:G6"/>
    <mergeCell ref="A9:B9"/>
    <mergeCell ref="C9:G9"/>
    <mergeCell ref="A10:B10"/>
    <mergeCell ref="C10:G10"/>
    <mergeCell ref="A11:B11"/>
    <mergeCell ref="C11:G11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0"/>
  <sheetViews>
    <sheetView zoomScaleNormal="100" zoomScaleSheetLayoutView="160" workbookViewId="0">
      <selection activeCell="A3" sqref="A3:G3"/>
    </sheetView>
  </sheetViews>
  <sheetFormatPr defaultRowHeight="12.75" x14ac:dyDescent="0.2"/>
  <cols>
    <col min="1" max="1" width="7.42578125" style="54" customWidth="1"/>
    <col min="2" max="2" width="5" style="54" customWidth="1"/>
    <col min="3" max="3" width="8" style="54" customWidth="1"/>
    <col min="4" max="4" width="10.7109375" style="54" customWidth="1"/>
    <col min="5" max="5" width="7.85546875" style="54" customWidth="1"/>
    <col min="6" max="6" width="44.28515625" style="54" customWidth="1"/>
    <col min="7" max="7" width="18.140625" style="66" customWidth="1"/>
    <col min="8" max="8" width="9.140625" style="53"/>
    <col min="9" max="9" width="12.85546875" style="53" customWidth="1"/>
    <col min="10" max="63" width="9.140625" style="53"/>
    <col min="64" max="256" width="9.140625" style="54"/>
    <col min="257" max="257" width="7.42578125" style="54" customWidth="1"/>
    <col min="258" max="258" width="5" style="54" customWidth="1"/>
    <col min="259" max="259" width="8" style="54" customWidth="1"/>
    <col min="260" max="260" width="9.85546875" style="54" customWidth="1"/>
    <col min="261" max="261" width="7.85546875" style="54" customWidth="1"/>
    <col min="262" max="262" width="44.28515625" style="54" customWidth="1"/>
    <col min="263" max="263" width="18.140625" style="54" customWidth="1"/>
    <col min="264" max="264" width="9.140625" style="54"/>
    <col min="265" max="265" width="12.85546875" style="54" customWidth="1"/>
    <col min="266" max="512" width="9.140625" style="54"/>
    <col min="513" max="513" width="7.42578125" style="54" customWidth="1"/>
    <col min="514" max="514" width="5" style="54" customWidth="1"/>
    <col min="515" max="515" width="8" style="54" customWidth="1"/>
    <col min="516" max="516" width="9.85546875" style="54" customWidth="1"/>
    <col min="517" max="517" width="7.85546875" style="54" customWidth="1"/>
    <col min="518" max="518" width="44.28515625" style="54" customWidth="1"/>
    <col min="519" max="519" width="18.140625" style="54" customWidth="1"/>
    <col min="520" max="520" width="9.140625" style="54"/>
    <col min="521" max="521" width="12.85546875" style="54" customWidth="1"/>
    <col min="522" max="768" width="9.140625" style="54"/>
    <col min="769" max="769" width="7.42578125" style="54" customWidth="1"/>
    <col min="770" max="770" width="5" style="54" customWidth="1"/>
    <col min="771" max="771" width="8" style="54" customWidth="1"/>
    <col min="772" max="772" width="9.85546875" style="54" customWidth="1"/>
    <col min="773" max="773" width="7.85546875" style="54" customWidth="1"/>
    <col min="774" max="774" width="44.28515625" style="54" customWidth="1"/>
    <col min="775" max="775" width="18.140625" style="54" customWidth="1"/>
    <col min="776" max="776" width="9.140625" style="54"/>
    <col min="777" max="777" width="12.85546875" style="54" customWidth="1"/>
    <col min="778" max="1024" width="9.140625" style="54"/>
    <col min="1025" max="1025" width="7.42578125" style="54" customWidth="1"/>
    <col min="1026" max="1026" width="5" style="54" customWidth="1"/>
    <col min="1027" max="1027" width="8" style="54" customWidth="1"/>
    <col min="1028" max="1028" width="9.85546875" style="54" customWidth="1"/>
    <col min="1029" max="1029" width="7.85546875" style="54" customWidth="1"/>
    <col min="1030" max="1030" width="44.28515625" style="54" customWidth="1"/>
    <col min="1031" max="1031" width="18.140625" style="54" customWidth="1"/>
    <col min="1032" max="1032" width="9.140625" style="54"/>
    <col min="1033" max="1033" width="12.85546875" style="54" customWidth="1"/>
    <col min="1034" max="1280" width="9.140625" style="54"/>
    <col min="1281" max="1281" width="7.42578125" style="54" customWidth="1"/>
    <col min="1282" max="1282" width="5" style="54" customWidth="1"/>
    <col min="1283" max="1283" width="8" style="54" customWidth="1"/>
    <col min="1284" max="1284" width="9.85546875" style="54" customWidth="1"/>
    <col min="1285" max="1285" width="7.85546875" style="54" customWidth="1"/>
    <col min="1286" max="1286" width="44.28515625" style="54" customWidth="1"/>
    <col min="1287" max="1287" width="18.140625" style="54" customWidth="1"/>
    <col min="1288" max="1288" width="9.140625" style="54"/>
    <col min="1289" max="1289" width="12.85546875" style="54" customWidth="1"/>
    <col min="1290" max="1536" width="9.140625" style="54"/>
    <col min="1537" max="1537" width="7.42578125" style="54" customWidth="1"/>
    <col min="1538" max="1538" width="5" style="54" customWidth="1"/>
    <col min="1539" max="1539" width="8" style="54" customWidth="1"/>
    <col min="1540" max="1540" width="9.85546875" style="54" customWidth="1"/>
    <col min="1541" max="1541" width="7.85546875" style="54" customWidth="1"/>
    <col min="1542" max="1542" width="44.28515625" style="54" customWidth="1"/>
    <col min="1543" max="1543" width="18.140625" style="54" customWidth="1"/>
    <col min="1544" max="1544" width="9.140625" style="54"/>
    <col min="1545" max="1545" width="12.85546875" style="54" customWidth="1"/>
    <col min="1546" max="1792" width="9.140625" style="54"/>
    <col min="1793" max="1793" width="7.42578125" style="54" customWidth="1"/>
    <col min="1794" max="1794" width="5" style="54" customWidth="1"/>
    <col min="1795" max="1795" width="8" style="54" customWidth="1"/>
    <col min="1796" max="1796" width="9.85546875" style="54" customWidth="1"/>
    <col min="1797" max="1797" width="7.85546875" style="54" customWidth="1"/>
    <col min="1798" max="1798" width="44.28515625" style="54" customWidth="1"/>
    <col min="1799" max="1799" width="18.140625" style="54" customWidth="1"/>
    <col min="1800" max="1800" width="9.140625" style="54"/>
    <col min="1801" max="1801" width="12.85546875" style="54" customWidth="1"/>
    <col min="1802" max="2048" width="9.140625" style="54"/>
    <col min="2049" max="2049" width="7.42578125" style="54" customWidth="1"/>
    <col min="2050" max="2050" width="5" style="54" customWidth="1"/>
    <col min="2051" max="2051" width="8" style="54" customWidth="1"/>
    <col min="2052" max="2052" width="9.85546875" style="54" customWidth="1"/>
    <col min="2053" max="2053" width="7.85546875" style="54" customWidth="1"/>
    <col min="2054" max="2054" width="44.28515625" style="54" customWidth="1"/>
    <col min="2055" max="2055" width="18.140625" style="54" customWidth="1"/>
    <col min="2056" max="2056" width="9.140625" style="54"/>
    <col min="2057" max="2057" width="12.85546875" style="54" customWidth="1"/>
    <col min="2058" max="2304" width="9.140625" style="54"/>
    <col min="2305" max="2305" width="7.42578125" style="54" customWidth="1"/>
    <col min="2306" max="2306" width="5" style="54" customWidth="1"/>
    <col min="2307" max="2307" width="8" style="54" customWidth="1"/>
    <col min="2308" max="2308" width="9.85546875" style="54" customWidth="1"/>
    <col min="2309" max="2309" width="7.85546875" style="54" customWidth="1"/>
    <col min="2310" max="2310" width="44.28515625" style="54" customWidth="1"/>
    <col min="2311" max="2311" width="18.140625" style="54" customWidth="1"/>
    <col min="2312" max="2312" width="9.140625" style="54"/>
    <col min="2313" max="2313" width="12.85546875" style="54" customWidth="1"/>
    <col min="2314" max="2560" width="9.140625" style="54"/>
    <col min="2561" max="2561" width="7.42578125" style="54" customWidth="1"/>
    <col min="2562" max="2562" width="5" style="54" customWidth="1"/>
    <col min="2563" max="2563" width="8" style="54" customWidth="1"/>
    <col min="2564" max="2564" width="9.85546875" style="54" customWidth="1"/>
    <col min="2565" max="2565" width="7.85546875" style="54" customWidth="1"/>
    <col min="2566" max="2566" width="44.28515625" style="54" customWidth="1"/>
    <col min="2567" max="2567" width="18.140625" style="54" customWidth="1"/>
    <col min="2568" max="2568" width="9.140625" style="54"/>
    <col min="2569" max="2569" width="12.85546875" style="54" customWidth="1"/>
    <col min="2570" max="2816" width="9.140625" style="54"/>
    <col min="2817" max="2817" width="7.42578125" style="54" customWidth="1"/>
    <col min="2818" max="2818" width="5" style="54" customWidth="1"/>
    <col min="2819" max="2819" width="8" style="54" customWidth="1"/>
    <col min="2820" max="2820" width="9.85546875" style="54" customWidth="1"/>
    <col min="2821" max="2821" width="7.85546875" style="54" customWidth="1"/>
    <col min="2822" max="2822" width="44.28515625" style="54" customWidth="1"/>
    <col min="2823" max="2823" width="18.140625" style="54" customWidth="1"/>
    <col min="2824" max="2824" width="9.140625" style="54"/>
    <col min="2825" max="2825" width="12.85546875" style="54" customWidth="1"/>
    <col min="2826" max="3072" width="9.140625" style="54"/>
    <col min="3073" max="3073" width="7.42578125" style="54" customWidth="1"/>
    <col min="3074" max="3074" width="5" style="54" customWidth="1"/>
    <col min="3075" max="3075" width="8" style="54" customWidth="1"/>
    <col min="3076" max="3076" width="9.85546875" style="54" customWidth="1"/>
    <col min="3077" max="3077" width="7.85546875" style="54" customWidth="1"/>
    <col min="3078" max="3078" width="44.28515625" style="54" customWidth="1"/>
    <col min="3079" max="3079" width="18.140625" style="54" customWidth="1"/>
    <col min="3080" max="3080" width="9.140625" style="54"/>
    <col min="3081" max="3081" width="12.85546875" style="54" customWidth="1"/>
    <col min="3082" max="3328" width="9.140625" style="54"/>
    <col min="3329" max="3329" width="7.42578125" style="54" customWidth="1"/>
    <col min="3330" max="3330" width="5" style="54" customWidth="1"/>
    <col min="3331" max="3331" width="8" style="54" customWidth="1"/>
    <col min="3332" max="3332" width="9.85546875" style="54" customWidth="1"/>
    <col min="3333" max="3333" width="7.85546875" style="54" customWidth="1"/>
    <col min="3334" max="3334" width="44.28515625" style="54" customWidth="1"/>
    <col min="3335" max="3335" width="18.140625" style="54" customWidth="1"/>
    <col min="3336" max="3336" width="9.140625" style="54"/>
    <col min="3337" max="3337" width="12.85546875" style="54" customWidth="1"/>
    <col min="3338" max="3584" width="9.140625" style="54"/>
    <col min="3585" max="3585" width="7.42578125" style="54" customWidth="1"/>
    <col min="3586" max="3586" width="5" style="54" customWidth="1"/>
    <col min="3587" max="3587" width="8" style="54" customWidth="1"/>
    <col min="3588" max="3588" width="9.85546875" style="54" customWidth="1"/>
    <col min="3589" max="3589" width="7.85546875" style="54" customWidth="1"/>
    <col min="3590" max="3590" width="44.28515625" style="54" customWidth="1"/>
    <col min="3591" max="3591" width="18.140625" style="54" customWidth="1"/>
    <col min="3592" max="3592" width="9.140625" style="54"/>
    <col min="3593" max="3593" width="12.85546875" style="54" customWidth="1"/>
    <col min="3594" max="3840" width="9.140625" style="54"/>
    <col min="3841" max="3841" width="7.42578125" style="54" customWidth="1"/>
    <col min="3842" max="3842" width="5" style="54" customWidth="1"/>
    <col min="3843" max="3843" width="8" style="54" customWidth="1"/>
    <col min="3844" max="3844" width="9.85546875" style="54" customWidth="1"/>
    <col min="3845" max="3845" width="7.85546875" style="54" customWidth="1"/>
    <col min="3846" max="3846" width="44.28515625" style="54" customWidth="1"/>
    <col min="3847" max="3847" width="18.140625" style="54" customWidth="1"/>
    <col min="3848" max="3848" width="9.140625" style="54"/>
    <col min="3849" max="3849" width="12.85546875" style="54" customWidth="1"/>
    <col min="3850" max="4096" width="9.140625" style="54"/>
    <col min="4097" max="4097" width="7.42578125" style="54" customWidth="1"/>
    <col min="4098" max="4098" width="5" style="54" customWidth="1"/>
    <col min="4099" max="4099" width="8" style="54" customWidth="1"/>
    <col min="4100" max="4100" width="9.85546875" style="54" customWidth="1"/>
    <col min="4101" max="4101" width="7.85546875" style="54" customWidth="1"/>
    <col min="4102" max="4102" width="44.28515625" style="54" customWidth="1"/>
    <col min="4103" max="4103" width="18.140625" style="54" customWidth="1"/>
    <col min="4104" max="4104" width="9.140625" style="54"/>
    <col min="4105" max="4105" width="12.85546875" style="54" customWidth="1"/>
    <col min="4106" max="4352" width="9.140625" style="54"/>
    <col min="4353" max="4353" width="7.42578125" style="54" customWidth="1"/>
    <col min="4354" max="4354" width="5" style="54" customWidth="1"/>
    <col min="4355" max="4355" width="8" style="54" customWidth="1"/>
    <col min="4356" max="4356" width="9.85546875" style="54" customWidth="1"/>
    <col min="4357" max="4357" width="7.85546875" style="54" customWidth="1"/>
    <col min="4358" max="4358" width="44.28515625" style="54" customWidth="1"/>
    <col min="4359" max="4359" width="18.140625" style="54" customWidth="1"/>
    <col min="4360" max="4360" width="9.140625" style="54"/>
    <col min="4361" max="4361" width="12.85546875" style="54" customWidth="1"/>
    <col min="4362" max="4608" width="9.140625" style="54"/>
    <col min="4609" max="4609" width="7.42578125" style="54" customWidth="1"/>
    <col min="4610" max="4610" width="5" style="54" customWidth="1"/>
    <col min="4611" max="4611" width="8" style="54" customWidth="1"/>
    <col min="4612" max="4612" width="9.85546875" style="54" customWidth="1"/>
    <col min="4613" max="4613" width="7.85546875" style="54" customWidth="1"/>
    <col min="4614" max="4614" width="44.28515625" style="54" customWidth="1"/>
    <col min="4615" max="4615" width="18.140625" style="54" customWidth="1"/>
    <col min="4616" max="4616" width="9.140625" style="54"/>
    <col min="4617" max="4617" width="12.85546875" style="54" customWidth="1"/>
    <col min="4618" max="4864" width="9.140625" style="54"/>
    <col min="4865" max="4865" width="7.42578125" style="54" customWidth="1"/>
    <col min="4866" max="4866" width="5" style="54" customWidth="1"/>
    <col min="4867" max="4867" width="8" style="54" customWidth="1"/>
    <col min="4868" max="4868" width="9.85546875" style="54" customWidth="1"/>
    <col min="4869" max="4869" width="7.85546875" style="54" customWidth="1"/>
    <col min="4870" max="4870" width="44.28515625" style="54" customWidth="1"/>
    <col min="4871" max="4871" width="18.140625" style="54" customWidth="1"/>
    <col min="4872" max="4872" width="9.140625" style="54"/>
    <col min="4873" max="4873" width="12.85546875" style="54" customWidth="1"/>
    <col min="4874" max="5120" width="9.140625" style="54"/>
    <col min="5121" max="5121" width="7.42578125" style="54" customWidth="1"/>
    <col min="5122" max="5122" width="5" style="54" customWidth="1"/>
    <col min="5123" max="5123" width="8" style="54" customWidth="1"/>
    <col min="5124" max="5124" width="9.85546875" style="54" customWidth="1"/>
    <col min="5125" max="5125" width="7.85546875" style="54" customWidth="1"/>
    <col min="5126" max="5126" width="44.28515625" style="54" customWidth="1"/>
    <col min="5127" max="5127" width="18.140625" style="54" customWidth="1"/>
    <col min="5128" max="5128" width="9.140625" style="54"/>
    <col min="5129" max="5129" width="12.85546875" style="54" customWidth="1"/>
    <col min="5130" max="5376" width="9.140625" style="54"/>
    <col min="5377" max="5377" width="7.42578125" style="54" customWidth="1"/>
    <col min="5378" max="5378" width="5" style="54" customWidth="1"/>
    <col min="5379" max="5379" width="8" style="54" customWidth="1"/>
    <col min="5380" max="5380" width="9.85546875" style="54" customWidth="1"/>
    <col min="5381" max="5381" width="7.85546875" style="54" customWidth="1"/>
    <col min="5382" max="5382" width="44.28515625" style="54" customWidth="1"/>
    <col min="5383" max="5383" width="18.140625" style="54" customWidth="1"/>
    <col min="5384" max="5384" width="9.140625" style="54"/>
    <col min="5385" max="5385" width="12.85546875" style="54" customWidth="1"/>
    <col min="5386" max="5632" width="9.140625" style="54"/>
    <col min="5633" max="5633" width="7.42578125" style="54" customWidth="1"/>
    <col min="5634" max="5634" width="5" style="54" customWidth="1"/>
    <col min="5635" max="5635" width="8" style="54" customWidth="1"/>
    <col min="5636" max="5636" width="9.85546875" style="54" customWidth="1"/>
    <col min="5637" max="5637" width="7.85546875" style="54" customWidth="1"/>
    <col min="5638" max="5638" width="44.28515625" style="54" customWidth="1"/>
    <col min="5639" max="5639" width="18.140625" style="54" customWidth="1"/>
    <col min="5640" max="5640" width="9.140625" style="54"/>
    <col min="5641" max="5641" width="12.85546875" style="54" customWidth="1"/>
    <col min="5642" max="5888" width="9.140625" style="54"/>
    <col min="5889" max="5889" width="7.42578125" style="54" customWidth="1"/>
    <col min="5890" max="5890" width="5" style="54" customWidth="1"/>
    <col min="5891" max="5891" width="8" style="54" customWidth="1"/>
    <col min="5892" max="5892" width="9.85546875" style="54" customWidth="1"/>
    <col min="5893" max="5893" width="7.85546875" style="54" customWidth="1"/>
    <col min="5894" max="5894" width="44.28515625" style="54" customWidth="1"/>
    <col min="5895" max="5895" width="18.140625" style="54" customWidth="1"/>
    <col min="5896" max="5896" width="9.140625" style="54"/>
    <col min="5897" max="5897" width="12.85546875" style="54" customWidth="1"/>
    <col min="5898" max="6144" width="9.140625" style="54"/>
    <col min="6145" max="6145" width="7.42578125" style="54" customWidth="1"/>
    <col min="6146" max="6146" width="5" style="54" customWidth="1"/>
    <col min="6147" max="6147" width="8" style="54" customWidth="1"/>
    <col min="6148" max="6148" width="9.85546875" style="54" customWidth="1"/>
    <col min="6149" max="6149" width="7.85546875" style="54" customWidth="1"/>
    <col min="6150" max="6150" width="44.28515625" style="54" customWidth="1"/>
    <col min="6151" max="6151" width="18.140625" style="54" customWidth="1"/>
    <col min="6152" max="6152" width="9.140625" style="54"/>
    <col min="6153" max="6153" width="12.85546875" style="54" customWidth="1"/>
    <col min="6154" max="6400" width="9.140625" style="54"/>
    <col min="6401" max="6401" width="7.42578125" style="54" customWidth="1"/>
    <col min="6402" max="6402" width="5" style="54" customWidth="1"/>
    <col min="6403" max="6403" width="8" style="54" customWidth="1"/>
    <col min="6404" max="6404" width="9.85546875" style="54" customWidth="1"/>
    <col min="6405" max="6405" width="7.85546875" style="54" customWidth="1"/>
    <col min="6406" max="6406" width="44.28515625" style="54" customWidth="1"/>
    <col min="6407" max="6407" width="18.140625" style="54" customWidth="1"/>
    <col min="6408" max="6408" width="9.140625" style="54"/>
    <col min="6409" max="6409" width="12.85546875" style="54" customWidth="1"/>
    <col min="6410" max="6656" width="9.140625" style="54"/>
    <col min="6657" max="6657" width="7.42578125" style="54" customWidth="1"/>
    <col min="6658" max="6658" width="5" style="54" customWidth="1"/>
    <col min="6659" max="6659" width="8" style="54" customWidth="1"/>
    <col min="6660" max="6660" width="9.85546875" style="54" customWidth="1"/>
    <col min="6661" max="6661" width="7.85546875" style="54" customWidth="1"/>
    <col min="6662" max="6662" width="44.28515625" style="54" customWidth="1"/>
    <col min="6663" max="6663" width="18.140625" style="54" customWidth="1"/>
    <col min="6664" max="6664" width="9.140625" style="54"/>
    <col min="6665" max="6665" width="12.85546875" style="54" customWidth="1"/>
    <col min="6666" max="6912" width="9.140625" style="54"/>
    <col min="6913" max="6913" width="7.42578125" style="54" customWidth="1"/>
    <col min="6914" max="6914" width="5" style="54" customWidth="1"/>
    <col min="6915" max="6915" width="8" style="54" customWidth="1"/>
    <col min="6916" max="6916" width="9.85546875" style="54" customWidth="1"/>
    <col min="6917" max="6917" width="7.85546875" style="54" customWidth="1"/>
    <col min="6918" max="6918" width="44.28515625" style="54" customWidth="1"/>
    <col min="6919" max="6919" width="18.140625" style="54" customWidth="1"/>
    <col min="6920" max="6920" width="9.140625" style="54"/>
    <col min="6921" max="6921" width="12.85546875" style="54" customWidth="1"/>
    <col min="6922" max="7168" width="9.140625" style="54"/>
    <col min="7169" max="7169" width="7.42578125" style="54" customWidth="1"/>
    <col min="7170" max="7170" width="5" style="54" customWidth="1"/>
    <col min="7171" max="7171" width="8" style="54" customWidth="1"/>
    <col min="7172" max="7172" width="9.85546875" style="54" customWidth="1"/>
    <col min="7173" max="7173" width="7.85546875" style="54" customWidth="1"/>
    <col min="7174" max="7174" width="44.28515625" style="54" customWidth="1"/>
    <col min="7175" max="7175" width="18.140625" style="54" customWidth="1"/>
    <col min="7176" max="7176" width="9.140625" style="54"/>
    <col min="7177" max="7177" width="12.85546875" style="54" customWidth="1"/>
    <col min="7178" max="7424" width="9.140625" style="54"/>
    <col min="7425" max="7425" width="7.42578125" style="54" customWidth="1"/>
    <col min="7426" max="7426" width="5" style="54" customWidth="1"/>
    <col min="7427" max="7427" width="8" style="54" customWidth="1"/>
    <col min="7428" max="7428" width="9.85546875" style="54" customWidth="1"/>
    <col min="7429" max="7429" width="7.85546875" style="54" customWidth="1"/>
    <col min="7430" max="7430" width="44.28515625" style="54" customWidth="1"/>
    <col min="7431" max="7431" width="18.140625" style="54" customWidth="1"/>
    <col min="7432" max="7432" width="9.140625" style="54"/>
    <col min="7433" max="7433" width="12.85546875" style="54" customWidth="1"/>
    <col min="7434" max="7680" width="9.140625" style="54"/>
    <col min="7681" max="7681" width="7.42578125" style="54" customWidth="1"/>
    <col min="7682" max="7682" width="5" style="54" customWidth="1"/>
    <col min="7683" max="7683" width="8" style="54" customWidth="1"/>
    <col min="7684" max="7684" width="9.85546875" style="54" customWidth="1"/>
    <col min="7685" max="7685" width="7.85546875" style="54" customWidth="1"/>
    <col min="7686" max="7686" width="44.28515625" style="54" customWidth="1"/>
    <col min="7687" max="7687" width="18.140625" style="54" customWidth="1"/>
    <col min="7688" max="7688" width="9.140625" style="54"/>
    <col min="7689" max="7689" width="12.85546875" style="54" customWidth="1"/>
    <col min="7690" max="7936" width="9.140625" style="54"/>
    <col min="7937" max="7937" width="7.42578125" style="54" customWidth="1"/>
    <col min="7938" max="7938" width="5" style="54" customWidth="1"/>
    <col min="7939" max="7939" width="8" style="54" customWidth="1"/>
    <col min="7940" max="7940" width="9.85546875" style="54" customWidth="1"/>
    <col min="7941" max="7941" width="7.85546875" style="54" customWidth="1"/>
    <col min="7942" max="7942" width="44.28515625" style="54" customWidth="1"/>
    <col min="7943" max="7943" width="18.140625" style="54" customWidth="1"/>
    <col min="7944" max="7944" width="9.140625" style="54"/>
    <col min="7945" max="7945" width="12.85546875" style="54" customWidth="1"/>
    <col min="7946" max="8192" width="9.140625" style="54"/>
    <col min="8193" max="8193" width="7.42578125" style="54" customWidth="1"/>
    <col min="8194" max="8194" width="5" style="54" customWidth="1"/>
    <col min="8195" max="8195" width="8" style="54" customWidth="1"/>
    <col min="8196" max="8196" width="9.85546875" style="54" customWidth="1"/>
    <col min="8197" max="8197" width="7.85546875" style="54" customWidth="1"/>
    <col min="8198" max="8198" width="44.28515625" style="54" customWidth="1"/>
    <col min="8199" max="8199" width="18.140625" style="54" customWidth="1"/>
    <col min="8200" max="8200" width="9.140625" style="54"/>
    <col min="8201" max="8201" width="12.85546875" style="54" customWidth="1"/>
    <col min="8202" max="8448" width="9.140625" style="54"/>
    <col min="8449" max="8449" width="7.42578125" style="54" customWidth="1"/>
    <col min="8450" max="8450" width="5" style="54" customWidth="1"/>
    <col min="8451" max="8451" width="8" style="54" customWidth="1"/>
    <col min="8452" max="8452" width="9.85546875" style="54" customWidth="1"/>
    <col min="8453" max="8453" width="7.85546875" style="54" customWidth="1"/>
    <col min="8454" max="8454" width="44.28515625" style="54" customWidth="1"/>
    <col min="8455" max="8455" width="18.140625" style="54" customWidth="1"/>
    <col min="8456" max="8456" width="9.140625" style="54"/>
    <col min="8457" max="8457" width="12.85546875" style="54" customWidth="1"/>
    <col min="8458" max="8704" width="9.140625" style="54"/>
    <col min="8705" max="8705" width="7.42578125" style="54" customWidth="1"/>
    <col min="8706" max="8706" width="5" style="54" customWidth="1"/>
    <col min="8707" max="8707" width="8" style="54" customWidth="1"/>
    <col min="8708" max="8708" width="9.85546875" style="54" customWidth="1"/>
    <col min="8709" max="8709" width="7.85546875" style="54" customWidth="1"/>
    <col min="8710" max="8710" width="44.28515625" style="54" customWidth="1"/>
    <col min="8711" max="8711" width="18.140625" style="54" customWidth="1"/>
    <col min="8712" max="8712" width="9.140625" style="54"/>
    <col min="8713" max="8713" width="12.85546875" style="54" customWidth="1"/>
    <col min="8714" max="8960" width="9.140625" style="54"/>
    <col min="8961" max="8961" width="7.42578125" style="54" customWidth="1"/>
    <col min="8962" max="8962" width="5" style="54" customWidth="1"/>
    <col min="8963" max="8963" width="8" style="54" customWidth="1"/>
    <col min="8964" max="8964" width="9.85546875" style="54" customWidth="1"/>
    <col min="8965" max="8965" width="7.85546875" style="54" customWidth="1"/>
    <col min="8966" max="8966" width="44.28515625" style="54" customWidth="1"/>
    <col min="8967" max="8967" width="18.140625" style="54" customWidth="1"/>
    <col min="8968" max="8968" width="9.140625" style="54"/>
    <col min="8969" max="8969" width="12.85546875" style="54" customWidth="1"/>
    <col min="8970" max="9216" width="9.140625" style="54"/>
    <col min="9217" max="9217" width="7.42578125" style="54" customWidth="1"/>
    <col min="9218" max="9218" width="5" style="54" customWidth="1"/>
    <col min="9219" max="9219" width="8" style="54" customWidth="1"/>
    <col min="9220" max="9220" width="9.85546875" style="54" customWidth="1"/>
    <col min="9221" max="9221" width="7.85546875" style="54" customWidth="1"/>
    <col min="9222" max="9222" width="44.28515625" style="54" customWidth="1"/>
    <col min="9223" max="9223" width="18.140625" style="54" customWidth="1"/>
    <col min="9224" max="9224" width="9.140625" style="54"/>
    <col min="9225" max="9225" width="12.85546875" style="54" customWidth="1"/>
    <col min="9226" max="9472" width="9.140625" style="54"/>
    <col min="9473" max="9473" width="7.42578125" style="54" customWidth="1"/>
    <col min="9474" max="9474" width="5" style="54" customWidth="1"/>
    <col min="9475" max="9475" width="8" style="54" customWidth="1"/>
    <col min="9476" max="9476" width="9.85546875" style="54" customWidth="1"/>
    <col min="9477" max="9477" width="7.85546875" style="54" customWidth="1"/>
    <col min="9478" max="9478" width="44.28515625" style="54" customWidth="1"/>
    <col min="9479" max="9479" width="18.140625" style="54" customWidth="1"/>
    <col min="9480" max="9480" width="9.140625" style="54"/>
    <col min="9481" max="9481" width="12.85546875" style="54" customWidth="1"/>
    <col min="9482" max="9728" width="9.140625" style="54"/>
    <col min="9729" max="9729" width="7.42578125" style="54" customWidth="1"/>
    <col min="9730" max="9730" width="5" style="54" customWidth="1"/>
    <col min="9731" max="9731" width="8" style="54" customWidth="1"/>
    <col min="9732" max="9732" width="9.85546875" style="54" customWidth="1"/>
    <col min="9733" max="9733" width="7.85546875" style="54" customWidth="1"/>
    <col min="9734" max="9734" width="44.28515625" style="54" customWidth="1"/>
    <col min="9735" max="9735" width="18.140625" style="54" customWidth="1"/>
    <col min="9736" max="9736" width="9.140625" style="54"/>
    <col min="9737" max="9737" width="12.85546875" style="54" customWidth="1"/>
    <col min="9738" max="9984" width="9.140625" style="54"/>
    <col min="9985" max="9985" width="7.42578125" style="54" customWidth="1"/>
    <col min="9986" max="9986" width="5" style="54" customWidth="1"/>
    <col min="9987" max="9987" width="8" style="54" customWidth="1"/>
    <col min="9988" max="9988" width="9.85546875" style="54" customWidth="1"/>
    <col min="9989" max="9989" width="7.85546875" style="54" customWidth="1"/>
    <col min="9990" max="9990" width="44.28515625" style="54" customWidth="1"/>
    <col min="9991" max="9991" width="18.140625" style="54" customWidth="1"/>
    <col min="9992" max="9992" width="9.140625" style="54"/>
    <col min="9993" max="9993" width="12.85546875" style="54" customWidth="1"/>
    <col min="9994" max="10240" width="9.140625" style="54"/>
    <col min="10241" max="10241" width="7.42578125" style="54" customWidth="1"/>
    <col min="10242" max="10242" width="5" style="54" customWidth="1"/>
    <col min="10243" max="10243" width="8" style="54" customWidth="1"/>
    <col min="10244" max="10244" width="9.85546875" style="54" customWidth="1"/>
    <col min="10245" max="10245" width="7.85546875" style="54" customWidth="1"/>
    <col min="10246" max="10246" width="44.28515625" style="54" customWidth="1"/>
    <col min="10247" max="10247" width="18.140625" style="54" customWidth="1"/>
    <col min="10248" max="10248" width="9.140625" style="54"/>
    <col min="10249" max="10249" width="12.85546875" style="54" customWidth="1"/>
    <col min="10250" max="10496" width="9.140625" style="54"/>
    <col min="10497" max="10497" width="7.42578125" style="54" customWidth="1"/>
    <col min="10498" max="10498" width="5" style="54" customWidth="1"/>
    <col min="10499" max="10499" width="8" style="54" customWidth="1"/>
    <col min="10500" max="10500" width="9.85546875" style="54" customWidth="1"/>
    <col min="10501" max="10501" width="7.85546875" style="54" customWidth="1"/>
    <col min="10502" max="10502" width="44.28515625" style="54" customWidth="1"/>
    <col min="10503" max="10503" width="18.140625" style="54" customWidth="1"/>
    <col min="10504" max="10504" width="9.140625" style="54"/>
    <col min="10505" max="10505" width="12.85546875" style="54" customWidth="1"/>
    <col min="10506" max="10752" width="9.140625" style="54"/>
    <col min="10753" max="10753" width="7.42578125" style="54" customWidth="1"/>
    <col min="10754" max="10754" width="5" style="54" customWidth="1"/>
    <col min="10755" max="10755" width="8" style="54" customWidth="1"/>
    <col min="10756" max="10756" width="9.85546875" style="54" customWidth="1"/>
    <col min="10757" max="10757" width="7.85546875" style="54" customWidth="1"/>
    <col min="10758" max="10758" width="44.28515625" style="54" customWidth="1"/>
    <col min="10759" max="10759" width="18.140625" style="54" customWidth="1"/>
    <col min="10760" max="10760" width="9.140625" style="54"/>
    <col min="10761" max="10761" width="12.85546875" style="54" customWidth="1"/>
    <col min="10762" max="11008" width="9.140625" style="54"/>
    <col min="11009" max="11009" width="7.42578125" style="54" customWidth="1"/>
    <col min="11010" max="11010" width="5" style="54" customWidth="1"/>
    <col min="11011" max="11011" width="8" style="54" customWidth="1"/>
    <col min="11012" max="11012" width="9.85546875" style="54" customWidth="1"/>
    <col min="11013" max="11013" width="7.85546875" style="54" customWidth="1"/>
    <col min="11014" max="11014" width="44.28515625" style="54" customWidth="1"/>
    <col min="11015" max="11015" width="18.140625" style="54" customWidth="1"/>
    <col min="11016" max="11016" width="9.140625" style="54"/>
    <col min="11017" max="11017" width="12.85546875" style="54" customWidth="1"/>
    <col min="11018" max="11264" width="9.140625" style="54"/>
    <col min="11265" max="11265" width="7.42578125" style="54" customWidth="1"/>
    <col min="11266" max="11266" width="5" style="54" customWidth="1"/>
    <col min="11267" max="11267" width="8" style="54" customWidth="1"/>
    <col min="11268" max="11268" width="9.85546875" style="54" customWidth="1"/>
    <col min="11269" max="11269" width="7.85546875" style="54" customWidth="1"/>
    <col min="11270" max="11270" width="44.28515625" style="54" customWidth="1"/>
    <col min="11271" max="11271" width="18.140625" style="54" customWidth="1"/>
    <col min="11272" max="11272" width="9.140625" style="54"/>
    <col min="11273" max="11273" width="12.85546875" style="54" customWidth="1"/>
    <col min="11274" max="11520" width="9.140625" style="54"/>
    <col min="11521" max="11521" width="7.42578125" style="54" customWidth="1"/>
    <col min="11522" max="11522" width="5" style="54" customWidth="1"/>
    <col min="11523" max="11523" width="8" style="54" customWidth="1"/>
    <col min="11524" max="11524" width="9.85546875" style="54" customWidth="1"/>
    <col min="11525" max="11525" width="7.85546875" style="54" customWidth="1"/>
    <col min="11526" max="11526" width="44.28515625" style="54" customWidth="1"/>
    <col min="11527" max="11527" width="18.140625" style="54" customWidth="1"/>
    <col min="11528" max="11528" width="9.140625" style="54"/>
    <col min="11529" max="11529" width="12.85546875" style="54" customWidth="1"/>
    <col min="11530" max="11776" width="9.140625" style="54"/>
    <col min="11777" max="11777" width="7.42578125" style="54" customWidth="1"/>
    <col min="11778" max="11778" width="5" style="54" customWidth="1"/>
    <col min="11779" max="11779" width="8" style="54" customWidth="1"/>
    <col min="11780" max="11780" width="9.85546875" style="54" customWidth="1"/>
    <col min="11781" max="11781" width="7.85546875" style="54" customWidth="1"/>
    <col min="11782" max="11782" width="44.28515625" style="54" customWidth="1"/>
    <col min="11783" max="11783" width="18.140625" style="54" customWidth="1"/>
    <col min="11784" max="11784" width="9.140625" style="54"/>
    <col min="11785" max="11785" width="12.85546875" style="54" customWidth="1"/>
    <col min="11786" max="12032" width="9.140625" style="54"/>
    <col min="12033" max="12033" width="7.42578125" style="54" customWidth="1"/>
    <col min="12034" max="12034" width="5" style="54" customWidth="1"/>
    <col min="12035" max="12035" width="8" style="54" customWidth="1"/>
    <col min="12036" max="12036" width="9.85546875" style="54" customWidth="1"/>
    <col min="12037" max="12037" width="7.85546875" style="54" customWidth="1"/>
    <col min="12038" max="12038" width="44.28515625" style="54" customWidth="1"/>
    <col min="12039" max="12039" width="18.140625" style="54" customWidth="1"/>
    <col min="12040" max="12040" width="9.140625" style="54"/>
    <col min="12041" max="12041" width="12.85546875" style="54" customWidth="1"/>
    <col min="12042" max="12288" width="9.140625" style="54"/>
    <col min="12289" max="12289" width="7.42578125" style="54" customWidth="1"/>
    <col min="12290" max="12290" width="5" style="54" customWidth="1"/>
    <col min="12291" max="12291" width="8" style="54" customWidth="1"/>
    <col min="12292" max="12292" width="9.85546875" style="54" customWidth="1"/>
    <col min="12293" max="12293" width="7.85546875" style="54" customWidth="1"/>
    <col min="12294" max="12294" width="44.28515625" style="54" customWidth="1"/>
    <col min="12295" max="12295" width="18.140625" style="54" customWidth="1"/>
    <col min="12296" max="12296" width="9.140625" style="54"/>
    <col min="12297" max="12297" width="12.85546875" style="54" customWidth="1"/>
    <col min="12298" max="12544" width="9.140625" style="54"/>
    <col min="12545" max="12545" width="7.42578125" style="54" customWidth="1"/>
    <col min="12546" max="12546" width="5" style="54" customWidth="1"/>
    <col min="12547" max="12547" width="8" style="54" customWidth="1"/>
    <col min="12548" max="12548" width="9.85546875" style="54" customWidth="1"/>
    <col min="12549" max="12549" width="7.85546875" style="54" customWidth="1"/>
    <col min="12550" max="12550" width="44.28515625" style="54" customWidth="1"/>
    <col min="12551" max="12551" width="18.140625" style="54" customWidth="1"/>
    <col min="12552" max="12552" width="9.140625" style="54"/>
    <col min="12553" max="12553" width="12.85546875" style="54" customWidth="1"/>
    <col min="12554" max="12800" width="9.140625" style="54"/>
    <col min="12801" max="12801" width="7.42578125" style="54" customWidth="1"/>
    <col min="12802" max="12802" width="5" style="54" customWidth="1"/>
    <col min="12803" max="12803" width="8" style="54" customWidth="1"/>
    <col min="12804" max="12804" width="9.85546875" style="54" customWidth="1"/>
    <col min="12805" max="12805" width="7.85546875" style="54" customWidth="1"/>
    <col min="12806" max="12806" width="44.28515625" style="54" customWidth="1"/>
    <col min="12807" max="12807" width="18.140625" style="54" customWidth="1"/>
    <col min="12808" max="12808" width="9.140625" style="54"/>
    <col min="12809" max="12809" width="12.85546875" style="54" customWidth="1"/>
    <col min="12810" max="13056" width="9.140625" style="54"/>
    <col min="13057" max="13057" width="7.42578125" style="54" customWidth="1"/>
    <col min="13058" max="13058" width="5" style="54" customWidth="1"/>
    <col min="13059" max="13059" width="8" style="54" customWidth="1"/>
    <col min="13060" max="13060" width="9.85546875" style="54" customWidth="1"/>
    <col min="13061" max="13061" width="7.85546875" style="54" customWidth="1"/>
    <col min="13062" max="13062" width="44.28515625" style="54" customWidth="1"/>
    <col min="13063" max="13063" width="18.140625" style="54" customWidth="1"/>
    <col min="13064" max="13064" width="9.140625" style="54"/>
    <col min="13065" max="13065" width="12.85546875" style="54" customWidth="1"/>
    <col min="13066" max="13312" width="9.140625" style="54"/>
    <col min="13313" max="13313" width="7.42578125" style="54" customWidth="1"/>
    <col min="13314" max="13314" width="5" style="54" customWidth="1"/>
    <col min="13315" max="13315" width="8" style="54" customWidth="1"/>
    <col min="13316" max="13316" width="9.85546875" style="54" customWidth="1"/>
    <col min="13317" max="13317" width="7.85546875" style="54" customWidth="1"/>
    <col min="13318" max="13318" width="44.28515625" style="54" customWidth="1"/>
    <col min="13319" max="13319" width="18.140625" style="54" customWidth="1"/>
    <col min="13320" max="13320" width="9.140625" style="54"/>
    <col min="13321" max="13321" width="12.85546875" style="54" customWidth="1"/>
    <col min="13322" max="13568" width="9.140625" style="54"/>
    <col min="13569" max="13569" width="7.42578125" style="54" customWidth="1"/>
    <col min="13570" max="13570" width="5" style="54" customWidth="1"/>
    <col min="13571" max="13571" width="8" style="54" customWidth="1"/>
    <col min="13572" max="13572" width="9.85546875" style="54" customWidth="1"/>
    <col min="13573" max="13573" width="7.85546875" style="54" customWidth="1"/>
    <col min="13574" max="13574" width="44.28515625" style="54" customWidth="1"/>
    <col min="13575" max="13575" width="18.140625" style="54" customWidth="1"/>
    <col min="13576" max="13576" width="9.140625" style="54"/>
    <col min="13577" max="13577" width="12.85546875" style="54" customWidth="1"/>
    <col min="13578" max="13824" width="9.140625" style="54"/>
    <col min="13825" max="13825" width="7.42578125" style="54" customWidth="1"/>
    <col min="13826" max="13826" width="5" style="54" customWidth="1"/>
    <col min="13827" max="13827" width="8" style="54" customWidth="1"/>
    <col min="13828" max="13828" width="9.85546875" style="54" customWidth="1"/>
    <col min="13829" max="13829" width="7.85546875" style="54" customWidth="1"/>
    <col min="13830" max="13830" width="44.28515625" style="54" customWidth="1"/>
    <col min="13831" max="13831" width="18.140625" style="54" customWidth="1"/>
    <col min="13832" max="13832" width="9.140625" style="54"/>
    <col min="13833" max="13833" width="12.85546875" style="54" customWidth="1"/>
    <col min="13834" max="14080" width="9.140625" style="54"/>
    <col min="14081" max="14081" width="7.42578125" style="54" customWidth="1"/>
    <col min="14082" max="14082" width="5" style="54" customWidth="1"/>
    <col min="14083" max="14083" width="8" style="54" customWidth="1"/>
    <col min="14084" max="14084" width="9.85546875" style="54" customWidth="1"/>
    <col min="14085" max="14085" width="7.85546875" style="54" customWidth="1"/>
    <col min="14086" max="14086" width="44.28515625" style="54" customWidth="1"/>
    <col min="14087" max="14087" width="18.140625" style="54" customWidth="1"/>
    <col min="14088" max="14088" width="9.140625" style="54"/>
    <col min="14089" max="14089" width="12.85546875" style="54" customWidth="1"/>
    <col min="14090" max="14336" width="9.140625" style="54"/>
    <col min="14337" max="14337" width="7.42578125" style="54" customWidth="1"/>
    <col min="14338" max="14338" width="5" style="54" customWidth="1"/>
    <col min="14339" max="14339" width="8" style="54" customWidth="1"/>
    <col min="14340" max="14340" width="9.85546875" style="54" customWidth="1"/>
    <col min="14341" max="14341" width="7.85546875" style="54" customWidth="1"/>
    <col min="14342" max="14342" width="44.28515625" style="54" customWidth="1"/>
    <col min="14343" max="14343" width="18.140625" style="54" customWidth="1"/>
    <col min="14344" max="14344" width="9.140625" style="54"/>
    <col min="14345" max="14345" width="12.85546875" style="54" customWidth="1"/>
    <col min="14346" max="14592" width="9.140625" style="54"/>
    <col min="14593" max="14593" width="7.42578125" style="54" customWidth="1"/>
    <col min="14594" max="14594" width="5" style="54" customWidth="1"/>
    <col min="14595" max="14595" width="8" style="54" customWidth="1"/>
    <col min="14596" max="14596" width="9.85546875" style="54" customWidth="1"/>
    <col min="14597" max="14597" width="7.85546875" style="54" customWidth="1"/>
    <col min="14598" max="14598" width="44.28515625" style="54" customWidth="1"/>
    <col min="14599" max="14599" width="18.140625" style="54" customWidth="1"/>
    <col min="14600" max="14600" width="9.140625" style="54"/>
    <col min="14601" max="14601" width="12.85546875" style="54" customWidth="1"/>
    <col min="14602" max="14848" width="9.140625" style="54"/>
    <col min="14849" max="14849" width="7.42578125" style="54" customWidth="1"/>
    <col min="14850" max="14850" width="5" style="54" customWidth="1"/>
    <col min="14851" max="14851" width="8" style="54" customWidth="1"/>
    <col min="14852" max="14852" width="9.85546875" style="54" customWidth="1"/>
    <col min="14853" max="14853" width="7.85546875" style="54" customWidth="1"/>
    <col min="14854" max="14854" width="44.28515625" style="54" customWidth="1"/>
    <col min="14855" max="14855" width="18.140625" style="54" customWidth="1"/>
    <col min="14856" max="14856" width="9.140625" style="54"/>
    <col min="14857" max="14857" width="12.85546875" style="54" customWidth="1"/>
    <col min="14858" max="15104" width="9.140625" style="54"/>
    <col min="15105" max="15105" width="7.42578125" style="54" customWidth="1"/>
    <col min="15106" max="15106" width="5" style="54" customWidth="1"/>
    <col min="15107" max="15107" width="8" style="54" customWidth="1"/>
    <col min="15108" max="15108" width="9.85546875" style="54" customWidth="1"/>
    <col min="15109" max="15109" width="7.85546875" style="54" customWidth="1"/>
    <col min="15110" max="15110" width="44.28515625" style="54" customWidth="1"/>
    <col min="15111" max="15111" width="18.140625" style="54" customWidth="1"/>
    <col min="15112" max="15112" width="9.140625" style="54"/>
    <col min="15113" max="15113" width="12.85546875" style="54" customWidth="1"/>
    <col min="15114" max="15360" width="9.140625" style="54"/>
    <col min="15361" max="15361" width="7.42578125" style="54" customWidth="1"/>
    <col min="15362" max="15362" width="5" style="54" customWidth="1"/>
    <col min="15363" max="15363" width="8" style="54" customWidth="1"/>
    <col min="15364" max="15364" width="9.85546875" style="54" customWidth="1"/>
    <col min="15365" max="15365" width="7.85546875" style="54" customWidth="1"/>
    <col min="15366" max="15366" width="44.28515625" style="54" customWidth="1"/>
    <col min="15367" max="15367" width="18.140625" style="54" customWidth="1"/>
    <col min="15368" max="15368" width="9.140625" style="54"/>
    <col min="15369" max="15369" width="12.85546875" style="54" customWidth="1"/>
    <col min="15370" max="15616" width="9.140625" style="54"/>
    <col min="15617" max="15617" width="7.42578125" style="54" customWidth="1"/>
    <col min="15618" max="15618" width="5" style="54" customWidth="1"/>
    <col min="15619" max="15619" width="8" style="54" customWidth="1"/>
    <col min="15620" max="15620" width="9.85546875" style="54" customWidth="1"/>
    <col min="15621" max="15621" width="7.85546875" style="54" customWidth="1"/>
    <col min="15622" max="15622" width="44.28515625" style="54" customWidth="1"/>
    <col min="15623" max="15623" width="18.140625" style="54" customWidth="1"/>
    <col min="15624" max="15624" width="9.140625" style="54"/>
    <col min="15625" max="15625" width="12.85546875" style="54" customWidth="1"/>
    <col min="15626" max="15872" width="9.140625" style="54"/>
    <col min="15873" max="15873" width="7.42578125" style="54" customWidth="1"/>
    <col min="15874" max="15874" width="5" style="54" customWidth="1"/>
    <col min="15875" max="15875" width="8" style="54" customWidth="1"/>
    <col min="15876" max="15876" width="9.85546875" style="54" customWidth="1"/>
    <col min="15877" max="15877" width="7.85546875" style="54" customWidth="1"/>
    <col min="15878" max="15878" width="44.28515625" style="54" customWidth="1"/>
    <col min="15879" max="15879" width="18.140625" style="54" customWidth="1"/>
    <col min="15880" max="15880" width="9.140625" style="54"/>
    <col min="15881" max="15881" width="12.85546875" style="54" customWidth="1"/>
    <col min="15882" max="16128" width="9.140625" style="54"/>
    <col min="16129" max="16129" width="7.42578125" style="54" customWidth="1"/>
    <col min="16130" max="16130" width="5" style="54" customWidth="1"/>
    <col min="16131" max="16131" width="8" style="54" customWidth="1"/>
    <col min="16132" max="16132" width="9.85546875" style="54" customWidth="1"/>
    <col min="16133" max="16133" width="7.85546875" style="54" customWidth="1"/>
    <col min="16134" max="16134" width="44.28515625" style="54" customWidth="1"/>
    <col min="16135" max="16135" width="18.140625" style="54" customWidth="1"/>
    <col min="16136" max="16136" width="9.140625" style="54"/>
    <col min="16137" max="16137" width="12.85546875" style="54" customWidth="1"/>
    <col min="16138" max="16384" width="9.140625" style="54"/>
  </cols>
  <sheetData>
    <row r="1" spans="1:63" x14ac:dyDescent="0.2">
      <c r="A1" s="52"/>
      <c r="B1" s="52"/>
      <c r="C1" s="52"/>
      <c r="D1" s="52"/>
      <c r="E1" s="52"/>
      <c r="F1" s="440" t="s">
        <v>213</v>
      </c>
      <c r="G1" s="441"/>
    </row>
    <row r="2" spans="1:63" s="57" customFormat="1" ht="51" customHeight="1" x14ac:dyDescent="0.2">
      <c r="A2" s="55"/>
      <c r="B2" s="55"/>
      <c r="C2" s="55"/>
      <c r="D2" s="55"/>
      <c r="E2" s="55"/>
      <c r="F2" s="442" t="s">
        <v>727</v>
      </c>
      <c r="G2" s="442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</row>
    <row r="3" spans="1:63" s="57" customFormat="1" ht="53.25" customHeight="1" x14ac:dyDescent="0.2">
      <c r="A3" s="443" t="s">
        <v>703</v>
      </c>
      <c r="B3" s="444"/>
      <c r="C3" s="444"/>
      <c r="D3" s="444"/>
      <c r="E3" s="444"/>
      <c r="F3" s="444"/>
      <c r="G3" s="444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</row>
    <row r="4" spans="1:63" ht="12.75" customHeight="1" x14ac:dyDescent="0.25">
      <c r="A4" s="445" t="s">
        <v>329</v>
      </c>
      <c r="B4" s="446"/>
      <c r="C4" s="446"/>
      <c r="D4" s="446"/>
      <c r="E4" s="446"/>
      <c r="F4" s="446"/>
      <c r="G4" s="446"/>
    </row>
    <row r="5" spans="1:63" ht="48" customHeight="1" x14ac:dyDescent="0.2">
      <c r="A5" s="58" t="s">
        <v>259</v>
      </c>
      <c r="B5" s="58" t="s">
        <v>214</v>
      </c>
      <c r="C5" s="58" t="s">
        <v>215</v>
      </c>
      <c r="D5" s="58" t="s">
        <v>260</v>
      </c>
      <c r="E5" s="58" t="s">
        <v>226</v>
      </c>
      <c r="F5" s="58" t="s">
        <v>158</v>
      </c>
      <c r="G5" s="34" t="s">
        <v>212</v>
      </c>
    </row>
    <row r="6" spans="1:63" ht="12.75" customHeight="1" x14ac:dyDescent="0.25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60">
        <v>7</v>
      </c>
    </row>
    <row r="7" spans="1:63" ht="31.5" customHeight="1" x14ac:dyDescent="0.25">
      <c r="A7" s="50" t="s">
        <v>455</v>
      </c>
      <c r="B7" s="51"/>
      <c r="C7" s="51"/>
      <c r="D7" s="51"/>
      <c r="E7" s="51"/>
      <c r="F7" s="67" t="s">
        <v>454</v>
      </c>
      <c r="G7" s="372"/>
    </row>
    <row r="8" spans="1:63" ht="15.75" customHeight="1" x14ac:dyDescent="0.25">
      <c r="A8" s="50" t="s">
        <v>455</v>
      </c>
      <c r="B8" s="50" t="s">
        <v>228</v>
      </c>
      <c r="C8" s="51"/>
      <c r="D8" s="51"/>
      <c r="E8" s="51"/>
      <c r="F8" s="67" t="s">
        <v>227</v>
      </c>
      <c r="G8" s="372">
        <f>G9+G16+G36+G40+G43</f>
        <v>4332.0640000000003</v>
      </c>
    </row>
    <row r="9" spans="1:63" ht="49.5" customHeight="1" x14ac:dyDescent="0.25">
      <c r="A9" s="51" t="s">
        <v>455</v>
      </c>
      <c r="B9" s="51" t="s">
        <v>228</v>
      </c>
      <c r="C9" s="51" t="s">
        <v>230</v>
      </c>
      <c r="D9" s="51"/>
      <c r="E9" s="51"/>
      <c r="F9" s="68" t="s">
        <v>229</v>
      </c>
      <c r="G9" s="372">
        <f>G10</f>
        <v>905.15</v>
      </c>
      <c r="I9" s="61"/>
    </row>
    <row r="10" spans="1:63" ht="61.5" customHeight="1" x14ac:dyDescent="0.25">
      <c r="A10" s="51" t="s">
        <v>455</v>
      </c>
      <c r="B10" s="51" t="s">
        <v>228</v>
      </c>
      <c r="C10" s="51" t="s">
        <v>230</v>
      </c>
      <c r="D10" s="51" t="s">
        <v>525</v>
      </c>
      <c r="E10" s="51"/>
      <c r="F10" s="68" t="s">
        <v>231</v>
      </c>
      <c r="G10" s="369">
        <f>G11</f>
        <v>905.15</v>
      </c>
    </row>
    <row r="11" spans="1:63" ht="21.75" customHeight="1" x14ac:dyDescent="0.25">
      <c r="A11" s="51" t="s">
        <v>455</v>
      </c>
      <c r="B11" s="51" t="s">
        <v>228</v>
      </c>
      <c r="C11" s="51" t="s">
        <v>230</v>
      </c>
      <c r="D11" s="51" t="s">
        <v>525</v>
      </c>
      <c r="E11" s="51"/>
      <c r="F11" s="68" t="s">
        <v>232</v>
      </c>
      <c r="G11" s="363">
        <f>G12</f>
        <v>905.15</v>
      </c>
    </row>
    <row r="12" spans="1:63" ht="72.75" customHeight="1" x14ac:dyDescent="0.25">
      <c r="A12" s="51" t="s">
        <v>455</v>
      </c>
      <c r="B12" s="51" t="s">
        <v>228</v>
      </c>
      <c r="C12" s="51" t="s">
        <v>230</v>
      </c>
      <c r="D12" s="51" t="s">
        <v>525</v>
      </c>
      <c r="E12" s="51" t="s">
        <v>313</v>
      </c>
      <c r="F12" s="68" t="s">
        <v>404</v>
      </c>
      <c r="G12" s="363">
        <f>G13</f>
        <v>905.15</v>
      </c>
    </row>
    <row r="13" spans="1:63" ht="28.5" customHeight="1" x14ac:dyDescent="0.25">
      <c r="A13" s="51" t="s">
        <v>455</v>
      </c>
      <c r="B13" s="51" t="s">
        <v>228</v>
      </c>
      <c r="C13" s="51" t="s">
        <v>230</v>
      </c>
      <c r="D13" s="51" t="s">
        <v>525</v>
      </c>
      <c r="E13" s="51" t="s">
        <v>403</v>
      </c>
      <c r="F13" s="68" t="s">
        <v>405</v>
      </c>
      <c r="G13" s="363">
        <f>G14+G15</f>
        <v>905.15</v>
      </c>
    </row>
    <row r="14" spans="1:63" ht="30" customHeight="1" x14ac:dyDescent="0.25">
      <c r="A14" s="51" t="s">
        <v>455</v>
      </c>
      <c r="B14" s="51" t="s">
        <v>228</v>
      </c>
      <c r="C14" s="51" t="s">
        <v>230</v>
      </c>
      <c r="D14" s="51" t="s">
        <v>525</v>
      </c>
      <c r="E14" s="51" t="s">
        <v>233</v>
      </c>
      <c r="F14" s="255" t="s">
        <v>524</v>
      </c>
      <c r="G14" s="374">
        <v>694.01</v>
      </c>
    </row>
    <row r="15" spans="1:63" ht="61.5" customHeight="1" x14ac:dyDescent="0.25">
      <c r="A15" s="51" t="s">
        <v>455</v>
      </c>
      <c r="B15" s="51" t="s">
        <v>228</v>
      </c>
      <c r="C15" s="51" t="s">
        <v>230</v>
      </c>
      <c r="D15" s="51" t="s">
        <v>525</v>
      </c>
      <c r="E15" s="51" t="s">
        <v>526</v>
      </c>
      <c r="F15" s="255" t="s">
        <v>527</v>
      </c>
      <c r="G15" s="374">
        <v>211.14</v>
      </c>
    </row>
    <row r="16" spans="1:63" ht="60.75" customHeight="1" x14ac:dyDescent="0.25">
      <c r="A16" s="51" t="s">
        <v>455</v>
      </c>
      <c r="B16" s="51" t="s">
        <v>228</v>
      </c>
      <c r="C16" s="51" t="s">
        <v>235</v>
      </c>
      <c r="D16" s="51"/>
      <c r="E16" s="51"/>
      <c r="F16" s="68" t="s">
        <v>234</v>
      </c>
      <c r="G16" s="363">
        <f>G19+G17</f>
        <v>2301.9440000000004</v>
      </c>
    </row>
    <row r="17" spans="1:9" ht="60.75" customHeight="1" x14ac:dyDescent="0.25">
      <c r="A17" s="51" t="s">
        <v>455</v>
      </c>
      <c r="B17" s="51" t="s">
        <v>228</v>
      </c>
      <c r="C17" s="51" t="s">
        <v>235</v>
      </c>
      <c r="D17" s="51" t="s">
        <v>542</v>
      </c>
      <c r="E17" s="51"/>
      <c r="F17" s="68" t="s">
        <v>616</v>
      </c>
      <c r="G17" s="363">
        <f>G18</f>
        <v>16.100000000000001</v>
      </c>
    </row>
    <row r="18" spans="1:9" ht="60.75" customHeight="1" x14ac:dyDescent="0.25">
      <c r="A18" s="51" t="s">
        <v>455</v>
      </c>
      <c r="B18" s="51" t="s">
        <v>228</v>
      </c>
      <c r="C18" s="51" t="s">
        <v>235</v>
      </c>
      <c r="D18" s="51" t="s">
        <v>542</v>
      </c>
      <c r="E18" s="51" t="s">
        <v>240</v>
      </c>
      <c r="F18" s="68" t="s">
        <v>239</v>
      </c>
      <c r="G18" s="375">
        <v>16.100000000000001</v>
      </c>
    </row>
    <row r="19" spans="1:9" ht="60" customHeight="1" x14ac:dyDescent="0.25">
      <c r="A19" s="51" t="s">
        <v>455</v>
      </c>
      <c r="B19" s="51" t="s">
        <v>228</v>
      </c>
      <c r="C19" s="51" t="s">
        <v>235</v>
      </c>
      <c r="D19" s="51" t="s">
        <v>528</v>
      </c>
      <c r="E19" s="51"/>
      <c r="F19" s="68" t="s">
        <v>231</v>
      </c>
      <c r="G19" s="363">
        <f>G20</f>
        <v>2285.8440000000005</v>
      </c>
    </row>
    <row r="20" spans="1:9" ht="21.75" customHeight="1" x14ac:dyDescent="0.2">
      <c r="A20" s="51" t="s">
        <v>455</v>
      </c>
      <c r="B20" s="51" t="s">
        <v>228</v>
      </c>
      <c r="C20" s="51" t="s">
        <v>235</v>
      </c>
      <c r="D20" s="51" t="s">
        <v>528</v>
      </c>
      <c r="E20" s="51"/>
      <c r="F20" s="68" t="s">
        <v>236</v>
      </c>
      <c r="G20" s="371">
        <f>G21+G26+G29</f>
        <v>2285.8440000000005</v>
      </c>
      <c r="I20" s="61"/>
    </row>
    <row r="21" spans="1:9" ht="79.5" customHeight="1" x14ac:dyDescent="0.2">
      <c r="A21" s="51" t="s">
        <v>455</v>
      </c>
      <c r="B21" s="51" t="s">
        <v>228</v>
      </c>
      <c r="C21" s="51" t="s">
        <v>235</v>
      </c>
      <c r="D21" s="51" t="s">
        <v>528</v>
      </c>
      <c r="E21" s="51" t="s">
        <v>313</v>
      </c>
      <c r="F21" s="68" t="s">
        <v>404</v>
      </c>
      <c r="G21" s="371">
        <f>G22</f>
        <v>1394.7240000000002</v>
      </c>
      <c r="I21" s="61"/>
    </row>
    <row r="22" spans="1:9" ht="32.25" customHeight="1" x14ac:dyDescent="0.2">
      <c r="A22" s="51" t="s">
        <v>455</v>
      </c>
      <c r="B22" s="51" t="s">
        <v>228</v>
      </c>
      <c r="C22" s="51" t="s">
        <v>235</v>
      </c>
      <c r="D22" s="51" t="s">
        <v>528</v>
      </c>
      <c r="E22" s="51" t="s">
        <v>403</v>
      </c>
      <c r="F22" s="68" t="s">
        <v>405</v>
      </c>
      <c r="G22" s="371">
        <f>G23+G24+G25</f>
        <v>1394.7240000000002</v>
      </c>
      <c r="I22" s="61"/>
    </row>
    <row r="23" spans="1:9" ht="36.75" customHeight="1" x14ac:dyDescent="0.25">
      <c r="A23" s="51" t="s">
        <v>455</v>
      </c>
      <c r="B23" s="51" t="s">
        <v>228</v>
      </c>
      <c r="C23" s="51" t="s">
        <v>235</v>
      </c>
      <c r="D23" s="51" t="s">
        <v>528</v>
      </c>
      <c r="E23" s="51" t="s">
        <v>233</v>
      </c>
      <c r="F23" s="255" t="s">
        <v>524</v>
      </c>
      <c r="G23" s="374">
        <v>1038.114</v>
      </c>
      <c r="I23" s="61"/>
    </row>
    <row r="24" spans="1:9" ht="47.25" customHeight="1" x14ac:dyDescent="0.25">
      <c r="A24" s="51" t="s">
        <v>455</v>
      </c>
      <c r="B24" s="51" t="s">
        <v>228</v>
      </c>
      <c r="C24" s="51" t="s">
        <v>235</v>
      </c>
      <c r="D24" s="51" t="s">
        <v>528</v>
      </c>
      <c r="E24" s="51" t="s">
        <v>238</v>
      </c>
      <c r="F24" s="68" t="s">
        <v>429</v>
      </c>
      <c r="G24" s="374">
        <v>43.4</v>
      </c>
      <c r="I24" s="61"/>
    </row>
    <row r="25" spans="1:9" ht="61.5" customHeight="1" x14ac:dyDescent="0.25">
      <c r="A25" s="51" t="s">
        <v>455</v>
      </c>
      <c r="B25" s="51" t="s">
        <v>228</v>
      </c>
      <c r="C25" s="51" t="s">
        <v>235</v>
      </c>
      <c r="D25" s="51" t="s">
        <v>528</v>
      </c>
      <c r="E25" s="51" t="s">
        <v>526</v>
      </c>
      <c r="F25" s="255" t="s">
        <v>527</v>
      </c>
      <c r="G25" s="374">
        <v>313.20999999999998</v>
      </c>
      <c r="I25" s="61"/>
    </row>
    <row r="26" spans="1:9" ht="35.25" customHeight="1" x14ac:dyDescent="0.25">
      <c r="A26" s="51" t="s">
        <v>455</v>
      </c>
      <c r="B26" s="51" t="s">
        <v>228</v>
      </c>
      <c r="C26" s="51" t="s">
        <v>235</v>
      </c>
      <c r="D26" s="51" t="s">
        <v>528</v>
      </c>
      <c r="E26" s="51" t="s">
        <v>398</v>
      </c>
      <c r="F26" s="68" t="s">
        <v>401</v>
      </c>
      <c r="G26" s="363">
        <f>G27</f>
        <v>831.07</v>
      </c>
      <c r="I26" s="61"/>
    </row>
    <row r="27" spans="1:9" ht="47.25" customHeight="1" x14ac:dyDescent="0.25">
      <c r="A27" s="51" t="s">
        <v>455</v>
      </c>
      <c r="B27" s="51" t="s">
        <v>228</v>
      </c>
      <c r="C27" s="51" t="s">
        <v>235</v>
      </c>
      <c r="D27" s="51" t="s">
        <v>528</v>
      </c>
      <c r="E27" s="51" t="s">
        <v>399</v>
      </c>
      <c r="F27" s="68" t="s">
        <v>402</v>
      </c>
      <c r="G27" s="363">
        <f>G28</f>
        <v>831.07</v>
      </c>
      <c r="I27" s="61"/>
    </row>
    <row r="28" spans="1:9" ht="29.25" customHeight="1" x14ac:dyDescent="0.25">
      <c r="A28" s="51" t="s">
        <v>455</v>
      </c>
      <c r="B28" s="51" t="s">
        <v>228</v>
      </c>
      <c r="C28" s="51" t="s">
        <v>235</v>
      </c>
      <c r="D28" s="51" t="s">
        <v>528</v>
      </c>
      <c r="E28" s="51" t="s">
        <v>240</v>
      </c>
      <c r="F28" s="68" t="s">
        <v>239</v>
      </c>
      <c r="G28" s="374">
        <v>831.07</v>
      </c>
    </row>
    <row r="29" spans="1:9" ht="19.5" customHeight="1" x14ac:dyDescent="0.25">
      <c r="A29" s="51" t="s">
        <v>455</v>
      </c>
      <c r="B29" s="51" t="s">
        <v>228</v>
      </c>
      <c r="C29" s="51" t="s">
        <v>235</v>
      </c>
      <c r="D29" s="51" t="s">
        <v>528</v>
      </c>
      <c r="E29" s="51" t="s">
        <v>407</v>
      </c>
      <c r="F29" s="68" t="s">
        <v>412</v>
      </c>
      <c r="G29" s="363">
        <f>G30+G32</f>
        <v>60.05</v>
      </c>
    </row>
    <row r="30" spans="1:9" ht="19.5" customHeight="1" x14ac:dyDescent="0.25">
      <c r="A30" s="51" t="s">
        <v>455</v>
      </c>
      <c r="B30" s="51" t="s">
        <v>228</v>
      </c>
      <c r="C30" s="51" t="s">
        <v>235</v>
      </c>
      <c r="D30" s="51" t="s">
        <v>528</v>
      </c>
      <c r="E30" s="51" t="s">
        <v>610</v>
      </c>
      <c r="F30" s="68" t="s">
        <v>611</v>
      </c>
      <c r="G30" s="363">
        <f>G31</f>
        <v>8</v>
      </c>
    </row>
    <row r="31" spans="1:9" ht="19.5" customHeight="1" x14ac:dyDescent="0.25">
      <c r="A31" s="51" t="s">
        <v>455</v>
      </c>
      <c r="B31" s="51" t="s">
        <v>228</v>
      </c>
      <c r="C31" s="51" t="s">
        <v>235</v>
      </c>
      <c r="D31" s="51" t="s">
        <v>528</v>
      </c>
      <c r="E31" s="51" t="s">
        <v>476</v>
      </c>
      <c r="F31" s="68" t="s">
        <v>477</v>
      </c>
      <c r="G31" s="374">
        <v>8</v>
      </c>
    </row>
    <row r="32" spans="1:9" ht="19.5" customHeight="1" x14ac:dyDescent="0.25">
      <c r="A32" s="51" t="s">
        <v>455</v>
      </c>
      <c r="B32" s="51" t="s">
        <v>228</v>
      </c>
      <c r="C32" s="51" t="s">
        <v>235</v>
      </c>
      <c r="D32" s="51" t="s">
        <v>528</v>
      </c>
      <c r="E32" s="51" t="s">
        <v>411</v>
      </c>
      <c r="F32" s="68" t="s">
        <v>413</v>
      </c>
      <c r="G32" s="363">
        <f>G33+G34+G35</f>
        <v>52.05</v>
      </c>
    </row>
    <row r="33" spans="1:8" ht="26.25" customHeight="1" x14ac:dyDescent="0.25">
      <c r="A33" s="51" t="s">
        <v>455</v>
      </c>
      <c r="B33" s="51" t="s">
        <v>228</v>
      </c>
      <c r="C33" s="51" t="s">
        <v>235</v>
      </c>
      <c r="D33" s="51" t="s">
        <v>528</v>
      </c>
      <c r="E33" s="51" t="s">
        <v>242</v>
      </c>
      <c r="F33" s="68" t="s">
        <v>241</v>
      </c>
      <c r="G33" s="374">
        <v>29.16</v>
      </c>
    </row>
    <row r="34" spans="1:8" ht="29.25" customHeight="1" x14ac:dyDescent="0.25">
      <c r="A34" s="51" t="s">
        <v>455</v>
      </c>
      <c r="B34" s="51" t="s">
        <v>228</v>
      </c>
      <c r="C34" s="51" t="s">
        <v>235</v>
      </c>
      <c r="D34" s="51" t="s">
        <v>528</v>
      </c>
      <c r="E34" s="51" t="s">
        <v>243</v>
      </c>
      <c r="F34" s="68" t="s">
        <v>541</v>
      </c>
      <c r="G34" s="374">
        <v>13.37</v>
      </c>
    </row>
    <row r="35" spans="1:8" ht="20.25" customHeight="1" x14ac:dyDescent="0.25">
      <c r="A35" s="51" t="s">
        <v>455</v>
      </c>
      <c r="B35" s="51" t="s">
        <v>228</v>
      </c>
      <c r="C35" s="51" t="s">
        <v>235</v>
      </c>
      <c r="D35" s="51" t="s">
        <v>528</v>
      </c>
      <c r="E35" s="51" t="s">
        <v>549</v>
      </c>
      <c r="F35" s="68" t="s">
        <v>548</v>
      </c>
      <c r="G35" s="376">
        <v>9.52</v>
      </c>
    </row>
    <row r="36" spans="1:8" ht="27.75" customHeight="1" x14ac:dyDescent="0.25">
      <c r="A36" s="50" t="s">
        <v>455</v>
      </c>
      <c r="B36" s="50" t="s">
        <v>228</v>
      </c>
      <c r="C36" s="50" t="s">
        <v>543</v>
      </c>
      <c r="D36" s="50"/>
      <c r="E36" s="50"/>
      <c r="F36" s="67" t="s">
        <v>615</v>
      </c>
      <c r="G36" s="366">
        <f>G37</f>
        <v>80</v>
      </c>
    </row>
    <row r="37" spans="1:8" ht="30.75" customHeight="1" x14ac:dyDescent="0.25">
      <c r="A37" s="51" t="s">
        <v>455</v>
      </c>
      <c r="B37" s="51" t="s">
        <v>228</v>
      </c>
      <c r="C37" s="51" t="s">
        <v>543</v>
      </c>
      <c r="D37" s="51" t="s">
        <v>525</v>
      </c>
      <c r="E37" s="51" t="s">
        <v>398</v>
      </c>
      <c r="F37" s="68" t="s">
        <v>401</v>
      </c>
      <c r="G37" s="372">
        <f>G38</f>
        <v>80</v>
      </c>
    </row>
    <row r="38" spans="1:8" ht="45" customHeight="1" x14ac:dyDescent="0.25">
      <c r="A38" s="51" t="s">
        <v>455</v>
      </c>
      <c r="B38" s="51" t="s">
        <v>228</v>
      </c>
      <c r="C38" s="51" t="s">
        <v>543</v>
      </c>
      <c r="D38" s="51" t="s">
        <v>525</v>
      </c>
      <c r="E38" s="51" t="s">
        <v>399</v>
      </c>
      <c r="F38" s="68" t="s">
        <v>402</v>
      </c>
      <c r="G38" s="372">
        <f>G39</f>
        <v>80</v>
      </c>
    </row>
    <row r="39" spans="1:8" ht="27.75" customHeight="1" x14ac:dyDescent="0.25">
      <c r="A39" s="51" t="s">
        <v>455</v>
      </c>
      <c r="B39" s="51" t="s">
        <v>228</v>
      </c>
      <c r="C39" s="51" t="s">
        <v>543</v>
      </c>
      <c r="D39" s="51" t="s">
        <v>525</v>
      </c>
      <c r="E39" s="51" t="s">
        <v>240</v>
      </c>
      <c r="F39" s="68" t="s">
        <v>239</v>
      </c>
      <c r="G39" s="376">
        <v>80</v>
      </c>
    </row>
    <row r="40" spans="1:8" ht="20.25" customHeight="1" x14ac:dyDescent="0.25">
      <c r="A40" s="50" t="s">
        <v>455</v>
      </c>
      <c r="B40" s="50" t="s">
        <v>228</v>
      </c>
      <c r="C40" s="50" t="s">
        <v>482</v>
      </c>
      <c r="D40" s="50"/>
      <c r="E40" s="50"/>
      <c r="F40" s="67" t="s">
        <v>616</v>
      </c>
      <c r="G40" s="366">
        <f>G41</f>
        <v>0</v>
      </c>
    </row>
    <row r="41" spans="1:8" ht="20.25" customHeight="1" x14ac:dyDescent="0.25">
      <c r="A41" s="51" t="s">
        <v>455</v>
      </c>
      <c r="B41" s="51" t="s">
        <v>228</v>
      </c>
      <c r="C41" s="51" t="s">
        <v>482</v>
      </c>
      <c r="D41" s="51" t="s">
        <v>542</v>
      </c>
      <c r="E41" s="51" t="s">
        <v>407</v>
      </c>
      <c r="F41" s="68" t="s">
        <v>412</v>
      </c>
      <c r="G41" s="372">
        <f>G42</f>
        <v>0</v>
      </c>
    </row>
    <row r="42" spans="1:8" ht="20.25" customHeight="1" x14ac:dyDescent="0.25">
      <c r="A42" s="51" t="s">
        <v>455</v>
      </c>
      <c r="B42" s="51" t="s">
        <v>228</v>
      </c>
      <c r="C42" s="51" t="s">
        <v>482</v>
      </c>
      <c r="D42" s="51" t="s">
        <v>542</v>
      </c>
      <c r="E42" s="51" t="s">
        <v>355</v>
      </c>
      <c r="F42" s="68" t="s">
        <v>356</v>
      </c>
      <c r="G42" s="376">
        <v>0</v>
      </c>
    </row>
    <row r="43" spans="1:8" ht="17.25" customHeight="1" x14ac:dyDescent="0.25">
      <c r="A43" s="51" t="s">
        <v>455</v>
      </c>
      <c r="B43" s="51" t="s">
        <v>228</v>
      </c>
      <c r="C43" s="51" t="s">
        <v>245</v>
      </c>
      <c r="D43" s="51"/>
      <c r="E43" s="51"/>
      <c r="F43" s="68" t="s">
        <v>218</v>
      </c>
      <c r="G43" s="372">
        <f>G44+G51</f>
        <v>1044.97</v>
      </c>
    </row>
    <row r="44" spans="1:8" ht="29.25" customHeight="1" x14ac:dyDescent="0.25">
      <c r="A44" s="51" t="s">
        <v>455</v>
      </c>
      <c r="B44" s="51" t="s">
        <v>228</v>
      </c>
      <c r="C44" s="51" t="s">
        <v>245</v>
      </c>
      <c r="D44" s="51" t="s">
        <v>529</v>
      </c>
      <c r="E44" s="51"/>
      <c r="F44" s="68" t="s">
        <v>246</v>
      </c>
      <c r="G44" s="363">
        <f>G45</f>
        <v>1015.8399999999999</v>
      </c>
      <c r="H44" s="62"/>
    </row>
    <row r="45" spans="1:8" ht="29.25" customHeight="1" x14ac:dyDescent="0.25">
      <c r="A45" s="51" t="s">
        <v>455</v>
      </c>
      <c r="B45" s="51" t="s">
        <v>228</v>
      </c>
      <c r="C45" s="51" t="s">
        <v>245</v>
      </c>
      <c r="D45" s="51" t="s">
        <v>529</v>
      </c>
      <c r="E45" s="51"/>
      <c r="F45" s="68" t="s">
        <v>247</v>
      </c>
      <c r="G45" s="363">
        <f>G46</f>
        <v>1015.8399999999999</v>
      </c>
      <c r="H45" s="62"/>
    </row>
    <row r="46" spans="1:8" ht="75" customHeight="1" x14ac:dyDescent="0.25">
      <c r="A46" s="51" t="s">
        <v>455</v>
      </c>
      <c r="B46" s="51" t="s">
        <v>228</v>
      </c>
      <c r="C46" s="51" t="s">
        <v>245</v>
      </c>
      <c r="D46" s="51" t="s">
        <v>529</v>
      </c>
      <c r="E46" s="51" t="s">
        <v>313</v>
      </c>
      <c r="F46" s="68" t="s">
        <v>404</v>
      </c>
      <c r="G46" s="363">
        <f>G47</f>
        <v>1015.8399999999999</v>
      </c>
      <c r="H46" s="62"/>
    </row>
    <row r="47" spans="1:8" ht="29.25" customHeight="1" x14ac:dyDescent="0.25">
      <c r="A47" s="51" t="s">
        <v>455</v>
      </c>
      <c r="B47" s="51" t="s">
        <v>228</v>
      </c>
      <c r="C47" s="51" t="s">
        <v>245</v>
      </c>
      <c r="D47" s="51" t="s">
        <v>529</v>
      </c>
      <c r="E47" s="51" t="s">
        <v>409</v>
      </c>
      <c r="F47" s="68" t="s">
        <v>410</v>
      </c>
      <c r="G47" s="363">
        <f>G48+G49+G50</f>
        <v>1015.8399999999999</v>
      </c>
      <c r="H47" s="62"/>
    </row>
    <row r="48" spans="1:8" ht="19.5" customHeight="1" x14ac:dyDescent="0.25">
      <c r="A48" s="51" t="s">
        <v>455</v>
      </c>
      <c r="B48" s="51" t="s">
        <v>228</v>
      </c>
      <c r="C48" s="51" t="s">
        <v>245</v>
      </c>
      <c r="D48" s="51" t="s">
        <v>529</v>
      </c>
      <c r="E48" s="51" t="s">
        <v>244</v>
      </c>
      <c r="F48" s="68" t="s">
        <v>531</v>
      </c>
      <c r="G48" s="374">
        <v>778.18</v>
      </c>
      <c r="H48" s="62"/>
    </row>
    <row r="49" spans="1:8" ht="28.5" customHeight="1" x14ac:dyDescent="0.25">
      <c r="A49" s="51" t="s">
        <v>455</v>
      </c>
      <c r="B49" s="51" t="s">
        <v>228</v>
      </c>
      <c r="C49" s="51" t="s">
        <v>245</v>
      </c>
      <c r="D49" s="51" t="s">
        <v>529</v>
      </c>
      <c r="E49" s="51" t="s">
        <v>627</v>
      </c>
      <c r="F49" s="68" t="s">
        <v>628</v>
      </c>
      <c r="G49" s="374">
        <v>4</v>
      </c>
      <c r="H49" s="62"/>
    </row>
    <row r="50" spans="1:8" ht="44.25" customHeight="1" x14ac:dyDescent="0.25">
      <c r="A50" s="51" t="s">
        <v>455</v>
      </c>
      <c r="B50" s="51" t="s">
        <v>228</v>
      </c>
      <c r="C50" s="51" t="s">
        <v>245</v>
      </c>
      <c r="D50" s="51" t="s">
        <v>529</v>
      </c>
      <c r="E50" s="51" t="s">
        <v>530</v>
      </c>
      <c r="F50" s="255" t="s">
        <v>532</v>
      </c>
      <c r="G50" s="374">
        <v>233.66</v>
      </c>
      <c r="H50" s="62"/>
    </row>
    <row r="51" spans="1:8" ht="33" customHeight="1" x14ac:dyDescent="0.25">
      <c r="A51" s="51" t="s">
        <v>455</v>
      </c>
      <c r="B51" s="51" t="s">
        <v>228</v>
      </c>
      <c r="C51" s="51" t="s">
        <v>245</v>
      </c>
      <c r="D51" s="51" t="s">
        <v>533</v>
      </c>
      <c r="E51" s="51"/>
      <c r="F51" s="68" t="s">
        <v>358</v>
      </c>
      <c r="G51" s="363">
        <f>G52</f>
        <v>29.13</v>
      </c>
    </row>
    <row r="52" spans="1:8" ht="33.75" customHeight="1" x14ac:dyDescent="0.25">
      <c r="A52" s="51" t="s">
        <v>455</v>
      </c>
      <c r="B52" s="51" t="s">
        <v>228</v>
      </c>
      <c r="C52" s="51" t="s">
        <v>245</v>
      </c>
      <c r="D52" s="51" t="s">
        <v>533</v>
      </c>
      <c r="E52" s="51" t="s">
        <v>398</v>
      </c>
      <c r="F52" s="68" t="s">
        <v>401</v>
      </c>
      <c r="G52" s="363">
        <f>G53</f>
        <v>29.13</v>
      </c>
    </row>
    <row r="53" spans="1:8" ht="39.75" customHeight="1" x14ac:dyDescent="0.25">
      <c r="A53" s="51" t="s">
        <v>455</v>
      </c>
      <c r="B53" s="51" t="s">
        <v>228</v>
      </c>
      <c r="C53" s="51" t="s">
        <v>245</v>
      </c>
      <c r="D53" s="51" t="s">
        <v>533</v>
      </c>
      <c r="E53" s="51" t="s">
        <v>399</v>
      </c>
      <c r="F53" s="68" t="s">
        <v>402</v>
      </c>
      <c r="G53" s="363">
        <f>G54</f>
        <v>29.13</v>
      </c>
    </row>
    <row r="54" spans="1:8" ht="26.25" customHeight="1" x14ac:dyDescent="0.25">
      <c r="A54" s="51" t="s">
        <v>455</v>
      </c>
      <c r="B54" s="51" t="s">
        <v>228</v>
      </c>
      <c r="C54" s="51" t="s">
        <v>245</v>
      </c>
      <c r="D54" s="51" t="s">
        <v>533</v>
      </c>
      <c r="E54" s="51" t="s">
        <v>240</v>
      </c>
      <c r="F54" s="68" t="s">
        <v>239</v>
      </c>
      <c r="G54" s="374">
        <v>29.13</v>
      </c>
    </row>
    <row r="55" spans="1:8" ht="18.75" customHeight="1" x14ac:dyDescent="0.25">
      <c r="A55" s="50" t="s">
        <v>455</v>
      </c>
      <c r="B55" s="50" t="s">
        <v>333</v>
      </c>
      <c r="C55" s="50"/>
      <c r="D55" s="50"/>
      <c r="E55" s="50"/>
      <c r="F55" s="67" t="s">
        <v>338</v>
      </c>
      <c r="G55" s="366">
        <f>G56</f>
        <v>99.899999999999991</v>
      </c>
    </row>
    <row r="56" spans="1:8" ht="18" customHeight="1" x14ac:dyDescent="0.25">
      <c r="A56" s="51" t="s">
        <v>455</v>
      </c>
      <c r="B56" s="51" t="s">
        <v>333</v>
      </c>
      <c r="C56" s="51" t="s">
        <v>334</v>
      </c>
      <c r="D56" s="51"/>
      <c r="E56" s="51"/>
      <c r="F56" s="68" t="s">
        <v>337</v>
      </c>
      <c r="G56" s="363">
        <f>G57</f>
        <v>99.899999999999991</v>
      </c>
    </row>
    <row r="57" spans="1:8" ht="45" customHeight="1" x14ac:dyDescent="0.25">
      <c r="A57" s="51" t="s">
        <v>455</v>
      </c>
      <c r="B57" s="51" t="s">
        <v>333</v>
      </c>
      <c r="C57" s="51" t="s">
        <v>334</v>
      </c>
      <c r="D57" s="51" t="s">
        <v>534</v>
      </c>
      <c r="E57" s="51"/>
      <c r="F57" s="68" t="s">
        <v>393</v>
      </c>
      <c r="G57" s="363">
        <f>G58+G62</f>
        <v>99.899999999999991</v>
      </c>
    </row>
    <row r="58" spans="1:8" ht="45" customHeight="1" x14ac:dyDescent="0.25">
      <c r="A58" s="51" t="s">
        <v>455</v>
      </c>
      <c r="B58" s="51" t="s">
        <v>333</v>
      </c>
      <c r="C58" s="51" t="s">
        <v>334</v>
      </c>
      <c r="D58" s="51" t="s">
        <v>534</v>
      </c>
      <c r="E58" s="51" t="s">
        <v>313</v>
      </c>
      <c r="F58" s="68" t="s">
        <v>404</v>
      </c>
      <c r="G58" s="363">
        <f>G59</f>
        <v>91.1</v>
      </c>
    </row>
    <row r="59" spans="1:8" ht="45" customHeight="1" x14ac:dyDescent="0.25">
      <c r="A59" s="51" t="s">
        <v>455</v>
      </c>
      <c r="B59" s="51" t="s">
        <v>333</v>
      </c>
      <c r="C59" s="51" t="s">
        <v>334</v>
      </c>
      <c r="D59" s="51" t="s">
        <v>534</v>
      </c>
      <c r="E59" s="51" t="s">
        <v>403</v>
      </c>
      <c r="F59" s="68" t="s">
        <v>405</v>
      </c>
      <c r="G59" s="363">
        <f>G60+G61</f>
        <v>91.1</v>
      </c>
    </row>
    <row r="60" spans="1:8" ht="32.25" customHeight="1" x14ac:dyDescent="0.25">
      <c r="A60" s="51" t="s">
        <v>455</v>
      </c>
      <c r="B60" s="51" t="s">
        <v>333</v>
      </c>
      <c r="C60" s="51" t="s">
        <v>334</v>
      </c>
      <c r="D60" s="51" t="s">
        <v>534</v>
      </c>
      <c r="E60" s="51" t="s">
        <v>233</v>
      </c>
      <c r="F60" s="255" t="s">
        <v>524</v>
      </c>
      <c r="G60" s="374">
        <v>70</v>
      </c>
    </row>
    <row r="61" spans="1:8" ht="57.75" customHeight="1" x14ac:dyDescent="0.25">
      <c r="A61" s="51" t="s">
        <v>455</v>
      </c>
      <c r="B61" s="51" t="s">
        <v>333</v>
      </c>
      <c r="C61" s="51" t="s">
        <v>334</v>
      </c>
      <c r="D61" s="51" t="s">
        <v>534</v>
      </c>
      <c r="E61" s="51" t="s">
        <v>526</v>
      </c>
      <c r="F61" s="255" t="s">
        <v>527</v>
      </c>
      <c r="G61" s="374">
        <v>21.1</v>
      </c>
    </row>
    <row r="62" spans="1:8" ht="38.25" customHeight="1" x14ac:dyDescent="0.25">
      <c r="A62" s="51" t="s">
        <v>455</v>
      </c>
      <c r="B62" s="51" t="s">
        <v>333</v>
      </c>
      <c r="C62" s="51" t="s">
        <v>334</v>
      </c>
      <c r="D62" s="51" t="s">
        <v>534</v>
      </c>
      <c r="E62" s="51" t="s">
        <v>398</v>
      </c>
      <c r="F62" s="68" t="s">
        <v>401</v>
      </c>
      <c r="G62" s="363">
        <f>G63</f>
        <v>8.8000000000000007</v>
      </c>
    </row>
    <row r="63" spans="1:8" ht="47.25" customHeight="1" x14ac:dyDescent="0.25">
      <c r="A63" s="51" t="s">
        <v>455</v>
      </c>
      <c r="B63" s="51" t="s">
        <v>333</v>
      </c>
      <c r="C63" s="51" t="s">
        <v>334</v>
      </c>
      <c r="D63" s="51" t="s">
        <v>534</v>
      </c>
      <c r="E63" s="51" t="s">
        <v>399</v>
      </c>
      <c r="F63" s="68" t="s">
        <v>402</v>
      </c>
      <c r="G63" s="363">
        <f>G64</f>
        <v>8.8000000000000007</v>
      </c>
    </row>
    <row r="64" spans="1:8" ht="36.75" customHeight="1" x14ac:dyDescent="0.25">
      <c r="A64" s="51" t="s">
        <v>455</v>
      </c>
      <c r="B64" s="51" t="s">
        <v>333</v>
      </c>
      <c r="C64" s="51" t="s">
        <v>334</v>
      </c>
      <c r="D64" s="51" t="s">
        <v>534</v>
      </c>
      <c r="E64" s="51" t="s">
        <v>240</v>
      </c>
      <c r="F64" s="68" t="s">
        <v>239</v>
      </c>
      <c r="G64" s="374">
        <v>8.8000000000000007</v>
      </c>
    </row>
    <row r="65" spans="1:7" ht="46.5" customHeight="1" x14ac:dyDescent="0.25">
      <c r="A65" s="50" t="s">
        <v>455</v>
      </c>
      <c r="B65" s="50" t="s">
        <v>339</v>
      </c>
      <c r="C65" s="51"/>
      <c r="D65" s="51"/>
      <c r="E65" s="51"/>
      <c r="F65" s="67" t="s">
        <v>342</v>
      </c>
      <c r="G65" s="363">
        <f>G66+G70</f>
        <v>246.48</v>
      </c>
    </row>
    <row r="66" spans="1:7" ht="34.5" customHeight="1" x14ac:dyDescent="0.25">
      <c r="A66" s="51" t="s">
        <v>455</v>
      </c>
      <c r="B66" s="51" t="s">
        <v>339</v>
      </c>
      <c r="C66" s="51" t="s">
        <v>650</v>
      </c>
      <c r="D66" s="51"/>
      <c r="E66" s="51"/>
      <c r="F66" s="68" t="s">
        <v>653</v>
      </c>
      <c r="G66" s="363">
        <f>G67</f>
        <v>0.5</v>
      </c>
    </row>
    <row r="67" spans="1:7" ht="31.5" customHeight="1" x14ac:dyDescent="0.25">
      <c r="A67" s="51" t="s">
        <v>455</v>
      </c>
      <c r="B67" s="51" t="s">
        <v>339</v>
      </c>
      <c r="C67" s="51" t="s">
        <v>650</v>
      </c>
      <c r="D67" s="51" t="s">
        <v>651</v>
      </c>
      <c r="E67" s="51" t="s">
        <v>398</v>
      </c>
      <c r="F67" s="68" t="s">
        <v>401</v>
      </c>
      <c r="G67" s="363">
        <f>G68</f>
        <v>0.5</v>
      </c>
    </row>
    <row r="68" spans="1:7" ht="42" customHeight="1" x14ac:dyDescent="0.25">
      <c r="A68" s="51" t="s">
        <v>455</v>
      </c>
      <c r="B68" s="51" t="s">
        <v>339</v>
      </c>
      <c r="C68" s="51" t="s">
        <v>650</v>
      </c>
      <c r="D68" s="51" t="s">
        <v>651</v>
      </c>
      <c r="E68" s="51" t="s">
        <v>399</v>
      </c>
      <c r="F68" s="68" t="s">
        <v>402</v>
      </c>
      <c r="G68" s="363">
        <f>G69</f>
        <v>0.5</v>
      </c>
    </row>
    <row r="69" spans="1:7" ht="31.5" customHeight="1" x14ac:dyDescent="0.25">
      <c r="A69" s="51" t="s">
        <v>455</v>
      </c>
      <c r="B69" s="51" t="s">
        <v>339</v>
      </c>
      <c r="C69" s="51" t="s">
        <v>650</v>
      </c>
      <c r="D69" s="51" t="s">
        <v>651</v>
      </c>
      <c r="E69" s="51" t="s">
        <v>240</v>
      </c>
      <c r="F69" s="68" t="s">
        <v>239</v>
      </c>
      <c r="G69" s="375">
        <v>0.5</v>
      </c>
    </row>
    <row r="70" spans="1:7" ht="17.25" customHeight="1" x14ac:dyDescent="0.25">
      <c r="A70" s="51" t="s">
        <v>455</v>
      </c>
      <c r="B70" s="51" t="s">
        <v>339</v>
      </c>
      <c r="C70" s="51" t="s">
        <v>384</v>
      </c>
      <c r="D70" s="51"/>
      <c r="E70" s="51"/>
      <c r="F70" s="68" t="s">
        <v>385</v>
      </c>
      <c r="G70" s="363">
        <f>G71</f>
        <v>245.98</v>
      </c>
    </row>
    <row r="71" spans="1:7" ht="34.5" customHeight="1" x14ac:dyDescent="0.25">
      <c r="A71" s="51" t="s">
        <v>455</v>
      </c>
      <c r="B71" s="51" t="s">
        <v>339</v>
      </c>
      <c r="C71" s="51" t="s">
        <v>384</v>
      </c>
      <c r="D71" s="51" t="s">
        <v>535</v>
      </c>
      <c r="E71" s="51" t="s">
        <v>398</v>
      </c>
      <c r="F71" s="68" t="s">
        <v>401</v>
      </c>
      <c r="G71" s="363">
        <f>G72</f>
        <v>245.98</v>
      </c>
    </row>
    <row r="72" spans="1:7" ht="43.5" customHeight="1" x14ac:dyDescent="0.25">
      <c r="A72" s="51" t="s">
        <v>455</v>
      </c>
      <c r="B72" s="51" t="s">
        <v>339</v>
      </c>
      <c r="C72" s="51" t="s">
        <v>384</v>
      </c>
      <c r="D72" s="51" t="s">
        <v>535</v>
      </c>
      <c r="E72" s="51" t="s">
        <v>399</v>
      </c>
      <c r="F72" s="68" t="s">
        <v>402</v>
      </c>
      <c r="G72" s="363">
        <f>G73</f>
        <v>245.98</v>
      </c>
    </row>
    <row r="73" spans="1:7" ht="29.25" customHeight="1" x14ac:dyDescent="0.25">
      <c r="A73" s="51" t="s">
        <v>455</v>
      </c>
      <c r="B73" s="51" t="s">
        <v>339</v>
      </c>
      <c r="C73" s="51" t="s">
        <v>384</v>
      </c>
      <c r="D73" s="51" t="s">
        <v>535</v>
      </c>
      <c r="E73" s="51" t="s">
        <v>240</v>
      </c>
      <c r="F73" s="68" t="s">
        <v>239</v>
      </c>
      <c r="G73" s="374">
        <v>245.98</v>
      </c>
    </row>
    <row r="74" spans="1:7" ht="20.25" customHeight="1" x14ac:dyDescent="0.25">
      <c r="A74" s="50" t="s">
        <v>455</v>
      </c>
      <c r="B74" s="50" t="s">
        <v>340</v>
      </c>
      <c r="C74" s="50"/>
      <c r="D74" s="50"/>
      <c r="E74" s="50"/>
      <c r="F74" s="67" t="s">
        <v>344</v>
      </c>
      <c r="G74" s="366">
        <f t="shared" ref="G74:G79" si="0">G75</f>
        <v>959.93</v>
      </c>
    </row>
    <row r="75" spans="1:7" ht="20.25" customHeight="1" x14ac:dyDescent="0.25">
      <c r="A75" s="51" t="s">
        <v>455</v>
      </c>
      <c r="B75" s="51" t="s">
        <v>340</v>
      </c>
      <c r="C75" s="51" t="s">
        <v>341</v>
      </c>
      <c r="D75" s="51"/>
      <c r="E75" s="51"/>
      <c r="F75" s="68" t="s">
        <v>345</v>
      </c>
      <c r="G75" s="363">
        <f t="shared" si="0"/>
        <v>959.93</v>
      </c>
    </row>
    <row r="76" spans="1:7" ht="30" customHeight="1" x14ac:dyDescent="0.25">
      <c r="A76" s="51" t="s">
        <v>455</v>
      </c>
      <c r="B76" s="51" t="s">
        <v>340</v>
      </c>
      <c r="C76" s="51" t="s">
        <v>341</v>
      </c>
      <c r="D76" s="51" t="s">
        <v>629</v>
      </c>
      <c r="E76" s="51"/>
      <c r="F76" s="68" t="s">
        <v>346</v>
      </c>
      <c r="G76" s="363">
        <f t="shared" si="0"/>
        <v>959.93</v>
      </c>
    </row>
    <row r="77" spans="1:7" ht="106.5" customHeight="1" x14ac:dyDescent="0.25">
      <c r="A77" s="51" t="s">
        <v>455</v>
      </c>
      <c r="B77" s="51" t="s">
        <v>340</v>
      </c>
      <c r="C77" s="51" t="s">
        <v>341</v>
      </c>
      <c r="D77" s="51" t="s">
        <v>629</v>
      </c>
      <c r="E77" s="51"/>
      <c r="F77" s="68" t="s">
        <v>382</v>
      </c>
      <c r="G77" s="363">
        <f t="shared" si="0"/>
        <v>959.93</v>
      </c>
    </row>
    <row r="78" spans="1:7" ht="32.25" customHeight="1" x14ac:dyDescent="0.25">
      <c r="A78" s="51" t="s">
        <v>455</v>
      </c>
      <c r="B78" s="51" t="s">
        <v>340</v>
      </c>
      <c r="C78" s="51" t="s">
        <v>341</v>
      </c>
      <c r="D78" s="51" t="s">
        <v>629</v>
      </c>
      <c r="E78" s="51" t="s">
        <v>398</v>
      </c>
      <c r="F78" s="68" t="s">
        <v>401</v>
      </c>
      <c r="G78" s="363">
        <f t="shared" si="0"/>
        <v>959.93</v>
      </c>
    </row>
    <row r="79" spans="1:7" ht="50.25" customHeight="1" x14ac:dyDescent="0.25">
      <c r="A79" s="51" t="s">
        <v>455</v>
      </c>
      <c r="B79" s="51" t="s">
        <v>340</v>
      </c>
      <c r="C79" s="51" t="s">
        <v>341</v>
      </c>
      <c r="D79" s="51" t="s">
        <v>629</v>
      </c>
      <c r="E79" s="51" t="s">
        <v>399</v>
      </c>
      <c r="F79" s="68" t="s">
        <v>402</v>
      </c>
      <c r="G79" s="363">
        <f t="shared" si="0"/>
        <v>959.93</v>
      </c>
    </row>
    <row r="80" spans="1:7" ht="30" customHeight="1" x14ac:dyDescent="0.25">
      <c r="A80" s="51" t="s">
        <v>455</v>
      </c>
      <c r="B80" s="51" t="s">
        <v>340</v>
      </c>
      <c r="C80" s="51" t="s">
        <v>341</v>
      </c>
      <c r="D80" s="51" t="s">
        <v>629</v>
      </c>
      <c r="E80" s="51" t="s">
        <v>240</v>
      </c>
      <c r="F80" s="68" t="s">
        <v>239</v>
      </c>
      <c r="G80" s="374">
        <v>959.93</v>
      </c>
    </row>
    <row r="81" spans="1:7" s="53" customFormat="1" ht="28.5" customHeight="1" x14ac:dyDescent="0.25">
      <c r="A81" s="50" t="s">
        <v>455</v>
      </c>
      <c r="B81" s="50" t="s">
        <v>249</v>
      </c>
      <c r="C81" s="50"/>
      <c r="D81" s="50"/>
      <c r="E81" s="50"/>
      <c r="F81" s="67" t="s">
        <v>248</v>
      </c>
      <c r="G81" s="366">
        <f>G82+G88+G86</f>
        <v>1545.83</v>
      </c>
    </row>
    <row r="82" spans="1:7" s="53" customFormat="1" ht="28.5" customHeight="1" x14ac:dyDescent="0.25">
      <c r="A82" s="51" t="s">
        <v>455</v>
      </c>
      <c r="B82" s="51" t="s">
        <v>249</v>
      </c>
      <c r="C82" s="51" t="s">
        <v>348</v>
      </c>
      <c r="D82" s="51"/>
      <c r="E82" s="51"/>
      <c r="F82" s="68" t="s">
        <v>349</v>
      </c>
      <c r="G82" s="372">
        <f>G83</f>
        <v>0</v>
      </c>
    </row>
    <row r="83" spans="1:7" s="53" customFormat="1" ht="28.5" customHeight="1" x14ac:dyDescent="0.25">
      <c r="A83" s="51" t="s">
        <v>455</v>
      </c>
      <c r="B83" s="51" t="s">
        <v>249</v>
      </c>
      <c r="C83" s="51" t="s">
        <v>348</v>
      </c>
      <c r="D83" s="51" t="s">
        <v>536</v>
      </c>
      <c r="E83" s="51" t="s">
        <v>398</v>
      </c>
      <c r="F83" s="68" t="s">
        <v>401</v>
      </c>
      <c r="G83" s="372">
        <f>G84</f>
        <v>0</v>
      </c>
    </row>
    <row r="84" spans="1:7" s="53" customFormat="1" ht="28.5" customHeight="1" x14ac:dyDescent="0.25">
      <c r="A84" s="51" t="s">
        <v>455</v>
      </c>
      <c r="B84" s="51" t="s">
        <v>249</v>
      </c>
      <c r="C84" s="51" t="s">
        <v>348</v>
      </c>
      <c r="D84" s="51" t="s">
        <v>536</v>
      </c>
      <c r="E84" s="51" t="s">
        <v>399</v>
      </c>
      <c r="F84" s="68" t="s">
        <v>402</v>
      </c>
      <c r="G84" s="372">
        <f>G85</f>
        <v>0</v>
      </c>
    </row>
    <row r="85" spans="1:7" s="53" customFormat="1" ht="28.5" customHeight="1" x14ac:dyDescent="0.25">
      <c r="A85" s="51" t="s">
        <v>455</v>
      </c>
      <c r="B85" s="51" t="s">
        <v>249</v>
      </c>
      <c r="C85" s="51" t="s">
        <v>348</v>
      </c>
      <c r="D85" s="51" t="s">
        <v>536</v>
      </c>
      <c r="E85" s="51" t="s">
        <v>240</v>
      </c>
      <c r="F85" s="68" t="s">
        <v>239</v>
      </c>
      <c r="G85" s="376">
        <v>0</v>
      </c>
    </row>
    <row r="86" spans="1:7" s="53" customFormat="1" ht="28.5" customHeight="1" x14ac:dyDescent="0.25">
      <c r="A86" s="51" t="s">
        <v>455</v>
      </c>
      <c r="B86" s="51" t="s">
        <v>249</v>
      </c>
      <c r="C86" s="51" t="s">
        <v>348</v>
      </c>
      <c r="D86" s="51" t="s">
        <v>537</v>
      </c>
      <c r="E86" s="51"/>
      <c r="F86" s="67" t="s">
        <v>678</v>
      </c>
      <c r="G86" s="372">
        <f>G87</f>
        <v>747.01</v>
      </c>
    </row>
    <row r="87" spans="1:7" s="53" customFormat="1" ht="28.5" customHeight="1" x14ac:dyDescent="0.25">
      <c r="A87" s="51" t="s">
        <v>455</v>
      </c>
      <c r="B87" s="51" t="s">
        <v>249</v>
      </c>
      <c r="C87" s="51" t="s">
        <v>348</v>
      </c>
      <c r="D87" s="51" t="s">
        <v>537</v>
      </c>
      <c r="E87" s="51" t="s">
        <v>240</v>
      </c>
      <c r="F87" s="68" t="s">
        <v>239</v>
      </c>
      <c r="G87" s="376">
        <v>747.01</v>
      </c>
    </row>
    <row r="88" spans="1:7" s="53" customFormat="1" ht="18" customHeight="1" x14ac:dyDescent="0.25">
      <c r="A88" s="51" t="s">
        <v>455</v>
      </c>
      <c r="B88" s="51" t="s">
        <v>249</v>
      </c>
      <c r="C88" s="51" t="s">
        <v>251</v>
      </c>
      <c r="D88" s="51"/>
      <c r="E88" s="51"/>
      <c r="F88" s="68" t="s">
        <v>220</v>
      </c>
      <c r="G88" s="363">
        <f>G89+G94+G102+G106</f>
        <v>798.81999999999994</v>
      </c>
    </row>
    <row r="89" spans="1:7" s="53" customFormat="1" ht="18" customHeight="1" x14ac:dyDescent="0.25">
      <c r="A89" s="51" t="s">
        <v>455</v>
      </c>
      <c r="B89" s="51" t="s">
        <v>249</v>
      </c>
      <c r="C89" s="51" t="s">
        <v>251</v>
      </c>
      <c r="D89" s="51"/>
      <c r="E89" s="51"/>
      <c r="F89" s="68" t="s">
        <v>220</v>
      </c>
      <c r="G89" s="363">
        <f>G90+G98+G110</f>
        <v>415.4</v>
      </c>
    </row>
    <row r="90" spans="1:7" s="53" customFormat="1" ht="18" customHeight="1" x14ac:dyDescent="0.25">
      <c r="A90" s="51" t="s">
        <v>455</v>
      </c>
      <c r="B90" s="51" t="s">
        <v>249</v>
      </c>
      <c r="C90" s="51" t="s">
        <v>251</v>
      </c>
      <c r="D90" s="51" t="s">
        <v>538</v>
      </c>
      <c r="E90" s="51"/>
      <c r="F90" s="68" t="s">
        <v>252</v>
      </c>
      <c r="G90" s="363">
        <f t="shared" ref="G90:G100" si="1">G91</f>
        <v>310</v>
      </c>
    </row>
    <row r="91" spans="1:7" s="53" customFormat="1" ht="36" customHeight="1" x14ac:dyDescent="0.25">
      <c r="A91" s="51" t="s">
        <v>455</v>
      </c>
      <c r="B91" s="51" t="s">
        <v>249</v>
      </c>
      <c r="C91" s="51" t="s">
        <v>251</v>
      </c>
      <c r="D91" s="51" t="s">
        <v>538</v>
      </c>
      <c r="E91" s="51" t="s">
        <v>398</v>
      </c>
      <c r="F91" s="68" t="s">
        <v>401</v>
      </c>
      <c r="G91" s="363">
        <f t="shared" si="1"/>
        <v>310</v>
      </c>
    </row>
    <row r="92" spans="1:7" s="53" customFormat="1" ht="43.5" customHeight="1" x14ac:dyDescent="0.25">
      <c r="A92" s="51" t="s">
        <v>455</v>
      </c>
      <c r="B92" s="51" t="s">
        <v>249</v>
      </c>
      <c r="C92" s="51" t="s">
        <v>251</v>
      </c>
      <c r="D92" s="51" t="s">
        <v>538</v>
      </c>
      <c r="E92" s="51" t="s">
        <v>399</v>
      </c>
      <c r="F92" s="68" t="s">
        <v>402</v>
      </c>
      <c r="G92" s="363">
        <f t="shared" si="1"/>
        <v>310</v>
      </c>
    </row>
    <row r="93" spans="1:7" s="53" customFormat="1" ht="28.5" customHeight="1" x14ac:dyDescent="0.25">
      <c r="A93" s="51" t="s">
        <v>455</v>
      </c>
      <c r="B93" s="51" t="s">
        <v>249</v>
      </c>
      <c r="C93" s="51" t="s">
        <v>251</v>
      </c>
      <c r="D93" s="51" t="s">
        <v>538</v>
      </c>
      <c r="E93" s="51" t="s">
        <v>240</v>
      </c>
      <c r="F93" s="68" t="s">
        <v>239</v>
      </c>
      <c r="G93" s="374">
        <v>310</v>
      </c>
    </row>
    <row r="94" spans="1:7" s="53" customFormat="1" ht="28.5" customHeight="1" x14ac:dyDescent="0.25">
      <c r="A94" s="51" t="s">
        <v>455</v>
      </c>
      <c r="B94" s="51" t="s">
        <v>249</v>
      </c>
      <c r="C94" s="51" t="s">
        <v>251</v>
      </c>
      <c r="D94" s="51" t="s">
        <v>633</v>
      </c>
      <c r="E94" s="51"/>
      <c r="F94" s="68" t="s">
        <v>589</v>
      </c>
      <c r="G94" s="363">
        <f>G95</f>
        <v>10</v>
      </c>
    </row>
    <row r="95" spans="1:7" s="53" customFormat="1" ht="28.5" customHeight="1" x14ac:dyDescent="0.25">
      <c r="A95" s="51" t="s">
        <v>455</v>
      </c>
      <c r="B95" s="51" t="s">
        <v>249</v>
      </c>
      <c r="C95" s="51" t="s">
        <v>251</v>
      </c>
      <c r="D95" s="51" t="s">
        <v>633</v>
      </c>
      <c r="E95" s="51" t="s">
        <v>398</v>
      </c>
      <c r="F95" s="68" t="s">
        <v>401</v>
      </c>
      <c r="G95" s="363">
        <f>G96</f>
        <v>10</v>
      </c>
    </row>
    <row r="96" spans="1:7" s="53" customFormat="1" ht="28.5" customHeight="1" x14ac:dyDescent="0.25">
      <c r="A96" s="51" t="s">
        <v>455</v>
      </c>
      <c r="B96" s="51" t="s">
        <v>249</v>
      </c>
      <c r="C96" s="51" t="s">
        <v>251</v>
      </c>
      <c r="D96" s="51" t="s">
        <v>633</v>
      </c>
      <c r="E96" s="51" t="s">
        <v>399</v>
      </c>
      <c r="F96" s="68" t="s">
        <v>402</v>
      </c>
      <c r="G96" s="363">
        <f>G97</f>
        <v>10</v>
      </c>
    </row>
    <row r="97" spans="1:7" s="53" customFormat="1" ht="28.5" customHeight="1" x14ac:dyDescent="0.25">
      <c r="A97" s="51" t="s">
        <v>455</v>
      </c>
      <c r="B97" s="51" t="s">
        <v>249</v>
      </c>
      <c r="C97" s="51" t="s">
        <v>251</v>
      </c>
      <c r="D97" s="51" t="s">
        <v>633</v>
      </c>
      <c r="E97" s="51" t="s">
        <v>240</v>
      </c>
      <c r="F97" s="68" t="s">
        <v>239</v>
      </c>
      <c r="G97" s="374">
        <v>10</v>
      </c>
    </row>
    <row r="98" spans="1:7" s="53" customFormat="1" ht="41.25" customHeight="1" x14ac:dyDescent="0.25">
      <c r="A98" s="51" t="s">
        <v>455</v>
      </c>
      <c r="B98" s="51" t="s">
        <v>249</v>
      </c>
      <c r="C98" s="51" t="s">
        <v>251</v>
      </c>
      <c r="D98" s="51" t="s">
        <v>546</v>
      </c>
      <c r="E98" s="51"/>
      <c r="F98" s="68" t="s">
        <v>655</v>
      </c>
      <c r="G98" s="363">
        <f t="shared" si="1"/>
        <v>25.4</v>
      </c>
    </row>
    <row r="99" spans="1:7" s="53" customFormat="1" ht="28.5" customHeight="1" x14ac:dyDescent="0.25">
      <c r="A99" s="51" t="s">
        <v>455</v>
      </c>
      <c r="B99" s="51" t="s">
        <v>249</v>
      </c>
      <c r="C99" s="51" t="s">
        <v>251</v>
      </c>
      <c r="D99" s="51" t="s">
        <v>546</v>
      </c>
      <c r="E99" s="51" t="s">
        <v>398</v>
      </c>
      <c r="F99" s="68" t="s">
        <v>401</v>
      </c>
      <c r="G99" s="363">
        <f t="shared" si="1"/>
        <v>25.4</v>
      </c>
    </row>
    <row r="100" spans="1:7" s="53" customFormat="1" ht="28.5" customHeight="1" x14ac:dyDescent="0.25">
      <c r="A100" s="51" t="s">
        <v>455</v>
      </c>
      <c r="B100" s="51" t="s">
        <v>249</v>
      </c>
      <c r="C100" s="51" t="s">
        <v>251</v>
      </c>
      <c r="D100" s="51" t="s">
        <v>546</v>
      </c>
      <c r="E100" s="51" t="s">
        <v>399</v>
      </c>
      <c r="F100" s="68" t="s">
        <v>402</v>
      </c>
      <c r="G100" s="363">
        <f t="shared" si="1"/>
        <v>25.4</v>
      </c>
    </row>
    <row r="101" spans="1:7" s="53" customFormat="1" ht="28.5" customHeight="1" x14ac:dyDescent="0.25">
      <c r="A101" s="51" t="s">
        <v>455</v>
      </c>
      <c r="B101" s="51" t="s">
        <v>249</v>
      </c>
      <c r="C101" s="51" t="s">
        <v>251</v>
      </c>
      <c r="D101" s="51" t="s">
        <v>546</v>
      </c>
      <c r="E101" s="51" t="s">
        <v>240</v>
      </c>
      <c r="F101" s="68" t="s">
        <v>239</v>
      </c>
      <c r="G101" s="374">
        <v>25.4</v>
      </c>
    </row>
    <row r="102" spans="1:7" s="53" customFormat="1" ht="45" customHeight="1" x14ac:dyDescent="0.25">
      <c r="A102" s="51" t="s">
        <v>455</v>
      </c>
      <c r="B102" s="51" t="s">
        <v>249</v>
      </c>
      <c r="C102" s="51" t="s">
        <v>251</v>
      </c>
      <c r="D102" s="51" t="s">
        <v>539</v>
      </c>
      <c r="E102" s="51"/>
      <c r="F102" s="68" t="s">
        <v>656</v>
      </c>
      <c r="G102" s="363">
        <f>G103</f>
        <v>1.43</v>
      </c>
    </row>
    <row r="103" spans="1:7" s="53" customFormat="1" ht="28.5" customHeight="1" x14ac:dyDescent="0.25">
      <c r="A103" s="51" t="s">
        <v>455</v>
      </c>
      <c r="B103" s="51" t="s">
        <v>249</v>
      </c>
      <c r="C103" s="51" t="s">
        <v>251</v>
      </c>
      <c r="D103" s="51" t="s">
        <v>539</v>
      </c>
      <c r="E103" s="51" t="s">
        <v>398</v>
      </c>
      <c r="F103" s="68" t="s">
        <v>401</v>
      </c>
      <c r="G103" s="363">
        <f>G104</f>
        <v>1.43</v>
      </c>
    </row>
    <row r="104" spans="1:7" s="53" customFormat="1" ht="28.5" customHeight="1" x14ac:dyDescent="0.25">
      <c r="A104" s="51" t="s">
        <v>455</v>
      </c>
      <c r="B104" s="51" t="s">
        <v>249</v>
      </c>
      <c r="C104" s="51" t="s">
        <v>251</v>
      </c>
      <c r="D104" s="51" t="s">
        <v>539</v>
      </c>
      <c r="E104" s="51" t="s">
        <v>399</v>
      </c>
      <c r="F104" s="68" t="s">
        <v>402</v>
      </c>
      <c r="G104" s="363">
        <f>G105</f>
        <v>1.43</v>
      </c>
    </row>
    <row r="105" spans="1:7" s="53" customFormat="1" ht="28.5" customHeight="1" x14ac:dyDescent="0.25">
      <c r="A105" s="51" t="s">
        <v>455</v>
      </c>
      <c r="B105" s="51" t="s">
        <v>249</v>
      </c>
      <c r="C105" s="51" t="s">
        <v>251</v>
      </c>
      <c r="D105" s="51" t="s">
        <v>539</v>
      </c>
      <c r="E105" s="51" t="s">
        <v>240</v>
      </c>
      <c r="F105" s="68" t="s">
        <v>239</v>
      </c>
      <c r="G105" s="374">
        <v>1.43</v>
      </c>
    </row>
    <row r="106" spans="1:7" s="53" customFormat="1" ht="42" customHeight="1" x14ac:dyDescent="0.25">
      <c r="A106" s="51" t="s">
        <v>455</v>
      </c>
      <c r="B106" s="51" t="s">
        <v>249</v>
      </c>
      <c r="C106" s="51" t="s">
        <v>251</v>
      </c>
      <c r="D106" s="51" t="s">
        <v>630</v>
      </c>
      <c r="E106" s="51"/>
      <c r="F106" s="68" t="s">
        <v>657</v>
      </c>
      <c r="G106" s="363">
        <f>G107</f>
        <v>371.99</v>
      </c>
    </row>
    <row r="107" spans="1:7" s="53" customFormat="1" ht="28.5" customHeight="1" x14ac:dyDescent="0.25">
      <c r="A107" s="51" t="s">
        <v>455</v>
      </c>
      <c r="B107" s="51" t="s">
        <v>249</v>
      </c>
      <c r="C107" s="51" t="s">
        <v>251</v>
      </c>
      <c r="D107" s="51" t="s">
        <v>630</v>
      </c>
      <c r="E107" s="51" t="s">
        <v>398</v>
      </c>
      <c r="F107" s="68" t="s">
        <v>401</v>
      </c>
      <c r="G107" s="363">
        <f>G108</f>
        <v>371.99</v>
      </c>
    </row>
    <row r="108" spans="1:7" s="53" customFormat="1" ht="28.5" customHeight="1" x14ac:dyDescent="0.25">
      <c r="A108" s="51" t="s">
        <v>455</v>
      </c>
      <c r="B108" s="51" t="s">
        <v>249</v>
      </c>
      <c r="C108" s="51" t="s">
        <v>251</v>
      </c>
      <c r="D108" s="51" t="s">
        <v>630</v>
      </c>
      <c r="E108" s="51" t="s">
        <v>399</v>
      </c>
      <c r="F108" s="68" t="s">
        <v>402</v>
      </c>
      <c r="G108" s="363">
        <f>G109</f>
        <v>371.99</v>
      </c>
    </row>
    <row r="109" spans="1:7" s="53" customFormat="1" ht="28.5" customHeight="1" x14ac:dyDescent="0.25">
      <c r="A109" s="51" t="s">
        <v>455</v>
      </c>
      <c r="B109" s="51" t="s">
        <v>249</v>
      </c>
      <c r="C109" s="51" t="s">
        <v>251</v>
      </c>
      <c r="D109" s="51" t="s">
        <v>630</v>
      </c>
      <c r="E109" s="51" t="s">
        <v>240</v>
      </c>
      <c r="F109" s="68" t="s">
        <v>239</v>
      </c>
      <c r="G109" s="374">
        <v>371.99</v>
      </c>
    </row>
    <row r="110" spans="1:7" s="53" customFormat="1" ht="56.25" customHeight="1" x14ac:dyDescent="0.25">
      <c r="A110" s="51" t="s">
        <v>455</v>
      </c>
      <c r="B110" s="51" t="s">
        <v>249</v>
      </c>
      <c r="C110" s="51" t="s">
        <v>251</v>
      </c>
      <c r="D110" s="51" t="s">
        <v>654</v>
      </c>
      <c r="E110" s="51"/>
      <c r="F110" s="68" t="s">
        <v>658</v>
      </c>
      <c r="G110" s="372">
        <f>G111</f>
        <v>80</v>
      </c>
    </row>
    <row r="111" spans="1:7" s="53" customFormat="1" ht="32.25" customHeight="1" x14ac:dyDescent="0.25">
      <c r="A111" s="51" t="s">
        <v>455</v>
      </c>
      <c r="B111" s="51" t="s">
        <v>249</v>
      </c>
      <c r="C111" s="51" t="s">
        <v>251</v>
      </c>
      <c r="D111" s="51" t="s">
        <v>654</v>
      </c>
      <c r="E111" s="51" t="s">
        <v>398</v>
      </c>
      <c r="F111" s="68" t="s">
        <v>401</v>
      </c>
      <c r="G111" s="363">
        <f>G112</f>
        <v>80</v>
      </c>
    </row>
    <row r="112" spans="1:7" s="53" customFormat="1" ht="40.5" customHeight="1" x14ac:dyDescent="0.25">
      <c r="A112" s="51" t="s">
        <v>455</v>
      </c>
      <c r="B112" s="51" t="s">
        <v>249</v>
      </c>
      <c r="C112" s="51" t="s">
        <v>251</v>
      </c>
      <c r="D112" s="51" t="s">
        <v>654</v>
      </c>
      <c r="E112" s="51" t="s">
        <v>399</v>
      </c>
      <c r="F112" s="68" t="s">
        <v>402</v>
      </c>
      <c r="G112" s="363">
        <f>G113</f>
        <v>80</v>
      </c>
    </row>
    <row r="113" spans="1:8" s="53" customFormat="1" ht="32.25" customHeight="1" x14ac:dyDescent="0.25">
      <c r="A113" s="51" t="s">
        <v>455</v>
      </c>
      <c r="B113" s="51" t="s">
        <v>249</v>
      </c>
      <c r="C113" s="51" t="s">
        <v>251</v>
      </c>
      <c r="D113" s="51" t="s">
        <v>654</v>
      </c>
      <c r="E113" s="51" t="s">
        <v>240</v>
      </c>
      <c r="F113" s="68" t="s">
        <v>239</v>
      </c>
      <c r="G113" s="374">
        <v>80</v>
      </c>
    </row>
    <row r="114" spans="1:8" s="53" customFormat="1" ht="26.25" customHeight="1" x14ac:dyDescent="0.25">
      <c r="A114" s="50" t="s">
        <v>455</v>
      </c>
      <c r="B114" s="50" t="s">
        <v>351</v>
      </c>
      <c r="C114" s="50"/>
      <c r="D114" s="50"/>
      <c r="E114" s="50"/>
      <c r="F114" s="67" t="s">
        <v>353</v>
      </c>
      <c r="G114" s="366">
        <f>G115</f>
        <v>49</v>
      </c>
    </row>
    <row r="115" spans="1:8" s="53" customFormat="1" ht="32.25" customHeight="1" x14ac:dyDescent="0.25">
      <c r="A115" s="51" t="s">
        <v>455</v>
      </c>
      <c r="B115" s="51" t="s">
        <v>351</v>
      </c>
      <c r="C115" s="51" t="s">
        <v>352</v>
      </c>
      <c r="D115" s="51"/>
      <c r="E115" s="51"/>
      <c r="F115" s="68" t="s">
        <v>354</v>
      </c>
      <c r="G115" s="363">
        <f>G116</f>
        <v>49</v>
      </c>
    </row>
    <row r="116" spans="1:8" s="53" customFormat="1" ht="32.25" customHeight="1" x14ac:dyDescent="0.25">
      <c r="A116" s="51" t="s">
        <v>455</v>
      </c>
      <c r="B116" s="51" t="s">
        <v>351</v>
      </c>
      <c r="C116" s="51" t="s">
        <v>352</v>
      </c>
      <c r="D116" s="51" t="s">
        <v>547</v>
      </c>
      <c r="E116" s="51" t="s">
        <v>398</v>
      </c>
      <c r="F116" s="68" t="s">
        <v>401</v>
      </c>
      <c r="G116" s="363">
        <f>G117</f>
        <v>49</v>
      </c>
    </row>
    <row r="117" spans="1:8" s="53" customFormat="1" ht="41.25" customHeight="1" x14ac:dyDescent="0.25">
      <c r="A117" s="51" t="s">
        <v>455</v>
      </c>
      <c r="B117" s="51" t="s">
        <v>351</v>
      </c>
      <c r="C117" s="51" t="s">
        <v>352</v>
      </c>
      <c r="D117" s="51" t="s">
        <v>547</v>
      </c>
      <c r="E117" s="51" t="s">
        <v>399</v>
      </c>
      <c r="F117" s="68" t="s">
        <v>402</v>
      </c>
      <c r="G117" s="363">
        <f>G118</f>
        <v>49</v>
      </c>
    </row>
    <row r="118" spans="1:8" s="53" customFormat="1" ht="32.25" customHeight="1" x14ac:dyDescent="0.25">
      <c r="A118" s="51" t="s">
        <v>455</v>
      </c>
      <c r="B118" s="51" t="s">
        <v>351</v>
      </c>
      <c r="C118" s="51" t="s">
        <v>352</v>
      </c>
      <c r="D118" s="51" t="s">
        <v>547</v>
      </c>
      <c r="E118" s="51" t="s">
        <v>240</v>
      </c>
      <c r="F118" s="68" t="s">
        <v>239</v>
      </c>
      <c r="G118" s="374">
        <v>49</v>
      </c>
    </row>
    <row r="119" spans="1:8" s="53" customFormat="1" ht="41.25" customHeight="1" x14ac:dyDescent="0.25">
      <c r="A119" s="50" t="s">
        <v>455</v>
      </c>
      <c r="B119" s="50" t="s">
        <v>255</v>
      </c>
      <c r="C119" s="51"/>
      <c r="D119" s="51"/>
      <c r="E119" s="51"/>
      <c r="F119" s="67" t="s">
        <v>254</v>
      </c>
      <c r="G119" s="363">
        <f>G120</f>
        <v>2553.1999999999998</v>
      </c>
    </row>
    <row r="120" spans="1:8" s="53" customFormat="1" ht="33" customHeight="1" x14ac:dyDescent="0.25">
      <c r="A120" s="51" t="s">
        <v>455</v>
      </c>
      <c r="B120" s="51" t="s">
        <v>255</v>
      </c>
      <c r="C120" s="51" t="s">
        <v>256</v>
      </c>
      <c r="D120" s="50"/>
      <c r="E120" s="50"/>
      <c r="F120" s="68" t="s">
        <v>225</v>
      </c>
      <c r="G120" s="363">
        <f>G121</f>
        <v>2553.1999999999998</v>
      </c>
    </row>
    <row r="121" spans="1:8" s="53" customFormat="1" ht="38.25" customHeight="1" x14ac:dyDescent="0.25">
      <c r="A121" s="51" t="s">
        <v>455</v>
      </c>
      <c r="B121" s="51" t="s">
        <v>255</v>
      </c>
      <c r="C121" s="51" t="s">
        <v>256</v>
      </c>
      <c r="D121" s="51" t="s">
        <v>540</v>
      </c>
      <c r="E121" s="51"/>
      <c r="F121" s="68" t="s">
        <v>257</v>
      </c>
      <c r="G121" s="363">
        <f>G122</f>
        <v>2553.1999999999998</v>
      </c>
    </row>
    <row r="122" spans="1:8" s="53" customFormat="1" ht="18.75" customHeight="1" x14ac:dyDescent="0.25">
      <c r="A122" s="51" t="s">
        <v>455</v>
      </c>
      <c r="B122" s="51" t="s">
        <v>255</v>
      </c>
      <c r="C122" s="51" t="s">
        <v>256</v>
      </c>
      <c r="D122" s="51" t="s">
        <v>540</v>
      </c>
      <c r="E122" s="51" t="s">
        <v>397</v>
      </c>
      <c r="F122" s="68" t="s">
        <v>400</v>
      </c>
      <c r="G122" s="363">
        <f>G123</f>
        <v>2553.1999999999998</v>
      </c>
    </row>
    <row r="123" spans="1:8" s="53" customFormat="1" ht="15.75" x14ac:dyDescent="0.25">
      <c r="A123" s="51" t="s">
        <v>455</v>
      </c>
      <c r="B123" s="51" t="s">
        <v>255</v>
      </c>
      <c r="C123" s="51" t="s">
        <v>256</v>
      </c>
      <c r="D123" s="51" t="s">
        <v>540</v>
      </c>
      <c r="E123" s="51" t="s">
        <v>250</v>
      </c>
      <c r="F123" s="68" t="s">
        <v>210</v>
      </c>
      <c r="G123" s="374">
        <v>2553.1999999999998</v>
      </c>
    </row>
    <row r="124" spans="1:8" s="53" customFormat="1" ht="23.25" customHeight="1" x14ac:dyDescent="0.25">
      <c r="A124" s="63"/>
      <c r="B124" s="31"/>
      <c r="C124" s="31"/>
      <c r="D124" s="31"/>
      <c r="E124" s="31"/>
      <c r="F124" s="44" t="s">
        <v>221</v>
      </c>
      <c r="G124" s="363">
        <f>G8+G55+G65+G74+G81+G114+G119</f>
        <v>9786.4039999999986</v>
      </c>
    </row>
    <row r="125" spans="1:8" s="53" customFormat="1" x14ac:dyDescent="0.2">
      <c r="A125" s="54"/>
      <c r="B125" s="54"/>
      <c r="C125" s="54"/>
      <c r="D125" s="54"/>
      <c r="E125" s="54"/>
      <c r="F125" s="54"/>
      <c r="G125" s="64"/>
    </row>
    <row r="126" spans="1:8" s="53" customFormat="1" x14ac:dyDescent="0.2">
      <c r="A126" s="54"/>
      <c r="B126" s="54"/>
      <c r="C126" s="54"/>
      <c r="D126" s="54"/>
      <c r="E126" s="54"/>
      <c r="F126" s="54"/>
      <c r="G126" s="65"/>
    </row>
    <row r="127" spans="1:8" ht="15.75" x14ac:dyDescent="0.25">
      <c r="A127" s="25" t="s">
        <v>643</v>
      </c>
      <c r="B127" s="25"/>
      <c r="C127" s="254"/>
      <c r="D127" s="26"/>
      <c r="E127"/>
      <c r="F127" s="28"/>
      <c r="G127" s="28"/>
      <c r="H127" s="28"/>
    </row>
    <row r="128" spans="1:8" ht="15.75" x14ac:dyDescent="0.25">
      <c r="A128" s="25" t="s">
        <v>490</v>
      </c>
      <c r="B128" s="25"/>
      <c r="C128" s="25"/>
      <c r="D128" s="28"/>
      <c r="E128"/>
      <c r="F128" s="28"/>
      <c r="G128" s="26" t="s">
        <v>649</v>
      </c>
    </row>
    <row r="129" spans="1:8" ht="15.75" x14ac:dyDescent="0.25">
      <c r="A129" s="25"/>
      <c r="B129" s="254"/>
      <c r="C129" s="25"/>
      <c r="D129" s="26"/>
      <c r="E129"/>
      <c r="F129" s="28"/>
      <c r="G129" s="28"/>
      <c r="H129" s="28"/>
    </row>
    <row r="130" spans="1:8" ht="15.75" x14ac:dyDescent="0.25">
      <c r="A130" s="25" t="s">
        <v>491</v>
      </c>
      <c r="B130" s="25"/>
      <c r="C130" s="25"/>
      <c r="D130" s="28"/>
      <c r="E130"/>
      <c r="F130" s="28"/>
      <c r="G130" s="26" t="s">
        <v>644</v>
      </c>
    </row>
  </sheetData>
  <mergeCells count="4">
    <mergeCell ref="F1:G1"/>
    <mergeCell ref="F2:G2"/>
    <mergeCell ref="A3:G3"/>
    <mergeCell ref="A4:G4"/>
  </mergeCells>
  <pageMargins left="0.97" right="0" top="0.39370078740157483" bottom="0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opLeftCell="A13" workbookViewId="0">
      <selection activeCell="L8" sqref="L8"/>
    </sheetView>
  </sheetViews>
  <sheetFormatPr defaultRowHeight="12.75" x14ac:dyDescent="0.2"/>
  <cols>
    <col min="1" max="1" width="7.42578125" customWidth="1"/>
    <col min="2" max="2" width="5" customWidth="1"/>
    <col min="3" max="3" width="8" customWidth="1"/>
    <col min="4" max="4" width="11.7109375" customWidth="1"/>
    <col min="5" max="5" width="7.85546875" customWidth="1"/>
    <col min="6" max="6" width="54.28515625" customWidth="1"/>
    <col min="7" max="7" width="13.28515625" customWidth="1"/>
    <col min="8" max="8" width="13.85546875" customWidth="1"/>
    <col min="9" max="9" width="11.42578125" customWidth="1"/>
  </cols>
  <sheetData>
    <row r="1" spans="1:9" ht="54" customHeight="1" x14ac:dyDescent="0.2">
      <c r="A1" s="443" t="s">
        <v>704</v>
      </c>
      <c r="B1" s="443"/>
      <c r="C1" s="443"/>
      <c r="D1" s="443"/>
      <c r="E1" s="443"/>
      <c r="F1" s="443"/>
      <c r="G1" s="443"/>
      <c r="H1" s="443"/>
      <c r="I1" s="443"/>
    </row>
    <row r="2" spans="1:9" ht="15.75" x14ac:dyDescent="0.25">
      <c r="B2" s="149"/>
      <c r="C2" s="149"/>
      <c r="D2" s="149"/>
      <c r="E2" s="149"/>
      <c r="F2" s="149"/>
      <c r="G2" s="149"/>
      <c r="H2" s="445" t="s">
        <v>329</v>
      </c>
      <c r="I2" s="445"/>
    </row>
    <row r="3" spans="1:9" ht="47.25" x14ac:dyDescent="0.2">
      <c r="A3" s="58" t="s">
        <v>259</v>
      </c>
      <c r="B3" s="58" t="s">
        <v>214</v>
      </c>
      <c r="C3" s="58" t="s">
        <v>215</v>
      </c>
      <c r="D3" s="58" t="s">
        <v>260</v>
      </c>
      <c r="E3" s="58" t="s">
        <v>226</v>
      </c>
      <c r="F3" s="58" t="s">
        <v>158</v>
      </c>
      <c r="G3" s="34" t="s">
        <v>330</v>
      </c>
      <c r="H3" s="34" t="s">
        <v>331</v>
      </c>
      <c r="I3" s="34" t="s">
        <v>367</v>
      </c>
    </row>
    <row r="4" spans="1:9" ht="15.75" x14ac:dyDescent="0.25">
      <c r="A4" s="59">
        <v>1</v>
      </c>
      <c r="B4" s="59">
        <v>2</v>
      </c>
      <c r="C4" s="59">
        <v>3</v>
      </c>
      <c r="D4" s="59">
        <v>4</v>
      </c>
      <c r="E4" s="59">
        <v>5</v>
      </c>
      <c r="F4" s="59">
        <v>6</v>
      </c>
      <c r="G4" s="60">
        <v>7</v>
      </c>
      <c r="H4" s="60">
        <v>8</v>
      </c>
      <c r="I4" s="60">
        <v>9</v>
      </c>
    </row>
    <row r="5" spans="1:9" ht="28.5" x14ac:dyDescent="0.25">
      <c r="A5" s="152" t="s">
        <v>478</v>
      </c>
      <c r="B5" s="154"/>
      <c r="C5" s="154"/>
      <c r="D5" s="154"/>
      <c r="E5" s="154"/>
      <c r="F5" s="155" t="s">
        <v>454</v>
      </c>
      <c r="G5" s="288">
        <f>G6+G55+G63+G72+G79+G114+G121</f>
        <v>10014.484</v>
      </c>
      <c r="H5" s="366">
        <f>H6+H55+H63+H72+H79+H114+H121</f>
        <v>9786.4039999999986</v>
      </c>
      <c r="I5" s="284">
        <f>H5*100/G5</f>
        <v>97.722498732835348</v>
      </c>
    </row>
    <row r="6" spans="1:9" ht="15.75" x14ac:dyDescent="0.25">
      <c r="A6" s="302" t="s">
        <v>455</v>
      </c>
      <c r="B6" s="302" t="s">
        <v>228</v>
      </c>
      <c r="C6" s="303"/>
      <c r="D6" s="303"/>
      <c r="E6" s="303"/>
      <c r="F6" s="304" t="s">
        <v>227</v>
      </c>
      <c r="G6" s="305">
        <f>G7+G14+G34+G39+G43</f>
        <v>4346.348</v>
      </c>
      <c r="H6" s="367">
        <f>H7+H34+H39+H43+H14</f>
        <v>4332.0640000000003</v>
      </c>
      <c r="I6" s="284">
        <f t="shared" ref="I6:I69" si="0">H6*100/G6</f>
        <v>99.671356274279006</v>
      </c>
    </row>
    <row r="7" spans="1:9" ht="30" x14ac:dyDescent="0.25">
      <c r="A7" s="307" t="s">
        <v>455</v>
      </c>
      <c r="B7" s="307" t="s">
        <v>228</v>
      </c>
      <c r="C7" s="307" t="s">
        <v>230</v>
      </c>
      <c r="D7" s="307"/>
      <c r="E7" s="307"/>
      <c r="F7" s="308" t="s">
        <v>229</v>
      </c>
      <c r="G7" s="309">
        <f>G8</f>
        <v>905.15700000000004</v>
      </c>
      <c r="H7" s="368">
        <f t="shared" ref="H7:H8" si="1">H8</f>
        <v>905.15</v>
      </c>
      <c r="I7" s="284">
        <f t="shared" si="0"/>
        <v>99.999226653497672</v>
      </c>
    </row>
    <row r="8" spans="1:9" ht="60" x14ac:dyDescent="0.25">
      <c r="A8" s="154" t="s">
        <v>455</v>
      </c>
      <c r="B8" s="154" t="s">
        <v>228</v>
      </c>
      <c r="C8" s="154" t="s">
        <v>230</v>
      </c>
      <c r="D8" s="51" t="s">
        <v>525</v>
      </c>
      <c r="E8" s="154"/>
      <c r="F8" s="150" t="s">
        <v>231</v>
      </c>
      <c r="G8" s="285">
        <f>G9</f>
        <v>905.15700000000004</v>
      </c>
      <c r="H8" s="369">
        <f t="shared" si="1"/>
        <v>905.15</v>
      </c>
      <c r="I8" s="284">
        <f t="shared" si="0"/>
        <v>99.999226653497672</v>
      </c>
    </row>
    <row r="9" spans="1:9" ht="15.75" x14ac:dyDescent="0.25">
      <c r="A9" s="154" t="s">
        <v>455</v>
      </c>
      <c r="B9" s="154" t="s">
        <v>228</v>
      </c>
      <c r="C9" s="154" t="s">
        <v>230</v>
      </c>
      <c r="D9" s="51" t="s">
        <v>525</v>
      </c>
      <c r="E9" s="154"/>
      <c r="F9" s="150" t="s">
        <v>232</v>
      </c>
      <c r="G9" s="286">
        <f>G10</f>
        <v>905.15700000000004</v>
      </c>
      <c r="H9" s="363">
        <f>H10</f>
        <v>905.15</v>
      </c>
      <c r="I9" s="284">
        <f t="shared" si="0"/>
        <v>99.999226653497672</v>
      </c>
    </row>
    <row r="10" spans="1:9" ht="75" x14ac:dyDescent="0.25">
      <c r="A10" s="154" t="s">
        <v>455</v>
      </c>
      <c r="B10" s="154" t="s">
        <v>228</v>
      </c>
      <c r="C10" s="154" t="s">
        <v>230</v>
      </c>
      <c r="D10" s="51" t="s">
        <v>525</v>
      </c>
      <c r="E10" s="154" t="s">
        <v>313</v>
      </c>
      <c r="F10" s="150" t="s">
        <v>404</v>
      </c>
      <c r="G10" s="286">
        <f>G11</f>
        <v>905.15700000000004</v>
      </c>
      <c r="H10" s="363">
        <f>H11</f>
        <v>905.15</v>
      </c>
      <c r="I10" s="284">
        <f t="shared" si="0"/>
        <v>99.999226653497672</v>
      </c>
    </row>
    <row r="11" spans="1:9" ht="30" x14ac:dyDescent="0.25">
      <c r="A11" s="154" t="s">
        <v>455</v>
      </c>
      <c r="B11" s="154" t="s">
        <v>228</v>
      </c>
      <c r="C11" s="154" t="s">
        <v>230</v>
      </c>
      <c r="D11" s="51" t="s">
        <v>525</v>
      </c>
      <c r="E11" s="154" t="s">
        <v>403</v>
      </c>
      <c r="F11" s="150" t="s">
        <v>405</v>
      </c>
      <c r="G11" s="286">
        <f>G12+G13</f>
        <v>905.15700000000004</v>
      </c>
      <c r="H11" s="363">
        <f>H12+H13</f>
        <v>905.15</v>
      </c>
      <c r="I11" s="284">
        <f t="shared" si="0"/>
        <v>99.999226653497672</v>
      </c>
    </row>
    <row r="12" spans="1:9" ht="30" x14ac:dyDescent="0.25">
      <c r="A12" s="154" t="s">
        <v>455</v>
      </c>
      <c r="B12" s="154" t="s">
        <v>228</v>
      </c>
      <c r="C12" s="154" t="s">
        <v>230</v>
      </c>
      <c r="D12" s="51" t="s">
        <v>525</v>
      </c>
      <c r="E12" s="154" t="s">
        <v>233</v>
      </c>
      <c r="F12" s="255" t="s">
        <v>524</v>
      </c>
      <c r="G12" s="139">
        <v>694.01700000000005</v>
      </c>
      <c r="H12" s="363">
        <f>'3'!G14</f>
        <v>694.01</v>
      </c>
      <c r="I12" s="284">
        <f t="shared" si="0"/>
        <v>99.998991379173702</v>
      </c>
    </row>
    <row r="13" spans="1:9" ht="45" x14ac:dyDescent="0.25">
      <c r="A13" s="154" t="s">
        <v>455</v>
      </c>
      <c r="B13" s="154" t="s">
        <v>228</v>
      </c>
      <c r="C13" s="154" t="s">
        <v>230</v>
      </c>
      <c r="D13" s="51" t="s">
        <v>525</v>
      </c>
      <c r="E13" s="154" t="s">
        <v>526</v>
      </c>
      <c r="F13" s="255" t="s">
        <v>527</v>
      </c>
      <c r="G13" s="139">
        <v>211.14</v>
      </c>
      <c r="H13" s="363">
        <f>'3'!G15</f>
        <v>211.14</v>
      </c>
      <c r="I13" s="284">
        <f t="shared" si="0"/>
        <v>100</v>
      </c>
    </row>
    <row r="14" spans="1:9" ht="60" x14ac:dyDescent="0.25">
      <c r="A14" s="307" t="s">
        <v>455</v>
      </c>
      <c r="B14" s="307" t="s">
        <v>228</v>
      </c>
      <c r="C14" s="307" t="s">
        <v>235</v>
      </c>
      <c r="D14" s="307"/>
      <c r="E14" s="307"/>
      <c r="F14" s="308" t="s">
        <v>234</v>
      </c>
      <c r="G14" s="310">
        <f>G17+G15</f>
        <v>2313.04</v>
      </c>
      <c r="H14" s="370">
        <f>H17+H15</f>
        <v>2301.9440000000004</v>
      </c>
      <c r="I14" s="284">
        <f t="shared" si="0"/>
        <v>99.520284992909794</v>
      </c>
    </row>
    <row r="15" spans="1:9" ht="15.75" x14ac:dyDescent="0.25">
      <c r="A15" s="349" t="s">
        <v>455</v>
      </c>
      <c r="B15" s="349" t="s">
        <v>228</v>
      </c>
      <c r="C15" s="349" t="s">
        <v>235</v>
      </c>
      <c r="D15" s="349" t="s">
        <v>542</v>
      </c>
      <c r="E15" s="349"/>
      <c r="F15" s="350" t="s">
        <v>616</v>
      </c>
      <c r="G15" s="286">
        <f>G16</f>
        <v>16.100000000000001</v>
      </c>
      <c r="H15" s="363">
        <f>H16</f>
        <v>16.100000000000001</v>
      </c>
      <c r="I15" s="284">
        <f t="shared" si="0"/>
        <v>100</v>
      </c>
    </row>
    <row r="16" spans="1:9" ht="60" x14ac:dyDescent="0.25">
      <c r="A16" s="349" t="s">
        <v>455</v>
      </c>
      <c r="B16" s="349" t="s">
        <v>228</v>
      </c>
      <c r="C16" s="349" t="s">
        <v>235</v>
      </c>
      <c r="D16" s="349" t="s">
        <v>542</v>
      </c>
      <c r="E16" s="349" t="s">
        <v>240</v>
      </c>
      <c r="F16" s="150" t="s">
        <v>406</v>
      </c>
      <c r="G16" s="298">
        <v>16.100000000000001</v>
      </c>
      <c r="H16" s="363">
        <f>'3'!G18</f>
        <v>16.100000000000001</v>
      </c>
      <c r="I16" s="284">
        <f t="shared" si="0"/>
        <v>100</v>
      </c>
    </row>
    <row r="17" spans="1:9" ht="60" x14ac:dyDescent="0.25">
      <c r="A17" s="154" t="s">
        <v>455</v>
      </c>
      <c r="B17" s="154" t="s">
        <v>228</v>
      </c>
      <c r="C17" s="154" t="s">
        <v>235</v>
      </c>
      <c r="D17" s="51" t="s">
        <v>528</v>
      </c>
      <c r="E17" s="154"/>
      <c r="F17" s="150" t="s">
        <v>231</v>
      </c>
      <c r="G17" s="286">
        <f>G18</f>
        <v>2296.94</v>
      </c>
      <c r="H17" s="363">
        <f t="shared" ref="H17" si="2">H18</f>
        <v>2285.8440000000005</v>
      </c>
      <c r="I17" s="284">
        <f t="shared" si="0"/>
        <v>99.516922514301655</v>
      </c>
    </row>
    <row r="18" spans="1:9" ht="15.75" x14ac:dyDescent="0.25">
      <c r="A18" s="154" t="s">
        <v>455</v>
      </c>
      <c r="B18" s="154" t="s">
        <v>228</v>
      </c>
      <c r="C18" s="154" t="s">
        <v>235</v>
      </c>
      <c r="D18" s="51" t="s">
        <v>528</v>
      </c>
      <c r="E18" s="154"/>
      <c r="F18" s="150" t="s">
        <v>236</v>
      </c>
      <c r="G18" s="287">
        <f>G19+G24+G27</f>
        <v>2296.94</v>
      </c>
      <c r="H18" s="371">
        <f>H19+H24+H27</f>
        <v>2285.8440000000005</v>
      </c>
      <c r="I18" s="284">
        <f t="shared" si="0"/>
        <v>99.516922514301655</v>
      </c>
    </row>
    <row r="19" spans="1:9" ht="75" x14ac:dyDescent="0.25">
      <c r="A19" s="154" t="s">
        <v>455</v>
      </c>
      <c r="B19" s="154" t="s">
        <v>228</v>
      </c>
      <c r="C19" s="154" t="s">
        <v>235</v>
      </c>
      <c r="D19" s="51" t="s">
        <v>528</v>
      </c>
      <c r="E19" s="154" t="s">
        <v>313</v>
      </c>
      <c r="F19" s="150" t="s">
        <v>404</v>
      </c>
      <c r="G19" s="287">
        <f>G20</f>
        <v>1396.56</v>
      </c>
      <c r="H19" s="371">
        <f>H20</f>
        <v>1394.7240000000002</v>
      </c>
      <c r="I19" s="284">
        <f t="shared" si="0"/>
        <v>99.868534112390464</v>
      </c>
    </row>
    <row r="20" spans="1:9" ht="30" x14ac:dyDescent="0.25">
      <c r="A20" s="154" t="s">
        <v>455</v>
      </c>
      <c r="B20" s="154" t="s">
        <v>228</v>
      </c>
      <c r="C20" s="154" t="s">
        <v>235</v>
      </c>
      <c r="D20" s="51" t="s">
        <v>528</v>
      </c>
      <c r="E20" s="154" t="s">
        <v>403</v>
      </c>
      <c r="F20" s="150" t="s">
        <v>405</v>
      </c>
      <c r="G20" s="287">
        <f>G21+G22+G23</f>
        <v>1396.56</v>
      </c>
      <c r="H20" s="371">
        <f>H21+H22+H23</f>
        <v>1394.7240000000002</v>
      </c>
      <c r="I20" s="284">
        <f t="shared" si="0"/>
        <v>99.868534112390464</v>
      </c>
    </row>
    <row r="21" spans="1:9" ht="30" x14ac:dyDescent="0.25">
      <c r="A21" s="154" t="s">
        <v>455</v>
      </c>
      <c r="B21" s="154" t="s">
        <v>228</v>
      </c>
      <c r="C21" s="154" t="s">
        <v>235</v>
      </c>
      <c r="D21" s="51" t="s">
        <v>528</v>
      </c>
      <c r="E21" s="154" t="s">
        <v>233</v>
      </c>
      <c r="F21" s="255" t="s">
        <v>524</v>
      </c>
      <c r="G21" s="139">
        <v>1038.1099999999999</v>
      </c>
      <c r="H21" s="363">
        <f>'3'!G23</f>
        <v>1038.114</v>
      </c>
      <c r="I21" s="284">
        <f t="shared" si="0"/>
        <v>100.00038531562167</v>
      </c>
    </row>
    <row r="22" spans="1:9" ht="30" x14ac:dyDescent="0.25">
      <c r="A22" s="154" t="s">
        <v>455</v>
      </c>
      <c r="B22" s="154" t="s">
        <v>228</v>
      </c>
      <c r="C22" s="154" t="s">
        <v>235</v>
      </c>
      <c r="D22" s="51" t="s">
        <v>528</v>
      </c>
      <c r="E22" s="154" t="s">
        <v>238</v>
      </c>
      <c r="F22" s="150" t="s">
        <v>237</v>
      </c>
      <c r="G22" s="139">
        <v>43.4</v>
      </c>
      <c r="H22" s="363">
        <f>'3'!G24</f>
        <v>43.4</v>
      </c>
      <c r="I22" s="284">
        <f t="shared" si="0"/>
        <v>100</v>
      </c>
    </row>
    <row r="23" spans="1:9" ht="45" x14ac:dyDescent="0.25">
      <c r="A23" s="154" t="s">
        <v>455</v>
      </c>
      <c r="B23" s="154" t="s">
        <v>228</v>
      </c>
      <c r="C23" s="154" t="s">
        <v>235</v>
      </c>
      <c r="D23" s="51" t="s">
        <v>528</v>
      </c>
      <c r="E23" s="154" t="s">
        <v>526</v>
      </c>
      <c r="F23" s="255" t="s">
        <v>527</v>
      </c>
      <c r="G23" s="139">
        <v>315.05</v>
      </c>
      <c r="H23" s="363">
        <f>'3'!G25</f>
        <v>313.20999999999998</v>
      </c>
      <c r="I23" s="284">
        <f t="shared" si="0"/>
        <v>99.415965719727012</v>
      </c>
    </row>
    <row r="24" spans="1:9" ht="30" x14ac:dyDescent="0.25">
      <c r="A24" s="154" t="s">
        <v>455</v>
      </c>
      <c r="B24" s="154" t="s">
        <v>228</v>
      </c>
      <c r="C24" s="154" t="s">
        <v>235</v>
      </c>
      <c r="D24" s="51" t="s">
        <v>528</v>
      </c>
      <c r="E24" s="154" t="s">
        <v>398</v>
      </c>
      <c r="F24" s="150" t="s">
        <v>401</v>
      </c>
      <c r="G24" s="286">
        <f>G25</f>
        <v>835.85</v>
      </c>
      <c r="H24" s="363">
        <f>H25</f>
        <v>831.07</v>
      </c>
      <c r="I24" s="284">
        <f t="shared" si="0"/>
        <v>99.428127056289995</v>
      </c>
    </row>
    <row r="25" spans="1:9" ht="37.5" customHeight="1" x14ac:dyDescent="0.25">
      <c r="A25" s="154" t="s">
        <v>455</v>
      </c>
      <c r="B25" s="154" t="s">
        <v>228</v>
      </c>
      <c r="C25" s="154" t="s">
        <v>235</v>
      </c>
      <c r="D25" s="51" t="s">
        <v>528</v>
      </c>
      <c r="E25" s="154" t="s">
        <v>399</v>
      </c>
      <c r="F25" s="150" t="s">
        <v>406</v>
      </c>
      <c r="G25" s="286">
        <f>G26</f>
        <v>835.85</v>
      </c>
      <c r="H25" s="363">
        <f>H26</f>
        <v>831.07</v>
      </c>
      <c r="I25" s="284">
        <f t="shared" si="0"/>
        <v>99.428127056289995</v>
      </c>
    </row>
    <row r="26" spans="1:9" ht="30" x14ac:dyDescent="0.25">
      <c r="A26" s="154" t="s">
        <v>455</v>
      </c>
      <c r="B26" s="154" t="s">
        <v>228</v>
      </c>
      <c r="C26" s="154" t="s">
        <v>235</v>
      </c>
      <c r="D26" s="51" t="s">
        <v>528</v>
      </c>
      <c r="E26" s="154" t="s">
        <v>240</v>
      </c>
      <c r="F26" s="150" t="s">
        <v>239</v>
      </c>
      <c r="G26" s="139">
        <v>835.85</v>
      </c>
      <c r="H26" s="363">
        <f>'3'!G28</f>
        <v>831.07</v>
      </c>
      <c r="I26" s="284">
        <f t="shared" si="0"/>
        <v>99.428127056289995</v>
      </c>
    </row>
    <row r="27" spans="1:9" ht="15.75" x14ac:dyDescent="0.25">
      <c r="A27" s="154" t="s">
        <v>455</v>
      </c>
      <c r="B27" s="154" t="s">
        <v>228</v>
      </c>
      <c r="C27" s="154" t="s">
        <v>235</v>
      </c>
      <c r="D27" s="51" t="s">
        <v>528</v>
      </c>
      <c r="E27" s="154" t="s">
        <v>407</v>
      </c>
      <c r="F27" s="150" t="s">
        <v>412</v>
      </c>
      <c r="G27" s="286">
        <f>G28+G30</f>
        <v>64.53</v>
      </c>
      <c r="H27" s="363">
        <f>H28+H30</f>
        <v>60.05</v>
      </c>
      <c r="I27" s="284">
        <f t="shared" si="0"/>
        <v>93.057492639082596</v>
      </c>
    </row>
    <row r="28" spans="1:9" ht="15.75" x14ac:dyDescent="0.25">
      <c r="A28" s="154" t="s">
        <v>455</v>
      </c>
      <c r="B28" s="154" t="s">
        <v>228</v>
      </c>
      <c r="C28" s="154" t="s">
        <v>235</v>
      </c>
      <c r="D28" s="51" t="s">
        <v>528</v>
      </c>
      <c r="E28" s="154" t="s">
        <v>610</v>
      </c>
      <c r="F28" s="68" t="s">
        <v>611</v>
      </c>
      <c r="G28" s="286">
        <f>G29</f>
        <v>10</v>
      </c>
      <c r="H28" s="363">
        <f>H29</f>
        <v>8</v>
      </c>
      <c r="I28" s="284">
        <f t="shared" si="0"/>
        <v>80</v>
      </c>
    </row>
    <row r="29" spans="1:9" ht="15.75" x14ac:dyDescent="0.25">
      <c r="A29" s="154" t="s">
        <v>455</v>
      </c>
      <c r="B29" s="154" t="s">
        <v>228</v>
      </c>
      <c r="C29" s="154" t="s">
        <v>235</v>
      </c>
      <c r="D29" s="51" t="s">
        <v>528</v>
      </c>
      <c r="E29" s="154" t="s">
        <v>476</v>
      </c>
      <c r="F29" s="68" t="s">
        <v>477</v>
      </c>
      <c r="G29" s="139">
        <v>10</v>
      </c>
      <c r="H29" s="363">
        <f>'3'!G31</f>
        <v>8</v>
      </c>
      <c r="I29" s="284">
        <f t="shared" si="0"/>
        <v>80</v>
      </c>
    </row>
    <row r="30" spans="1:9" ht="15.75" x14ac:dyDescent="0.25">
      <c r="A30" s="154" t="s">
        <v>455</v>
      </c>
      <c r="B30" s="154" t="s">
        <v>228</v>
      </c>
      <c r="C30" s="154" t="s">
        <v>235</v>
      </c>
      <c r="D30" s="51" t="s">
        <v>528</v>
      </c>
      <c r="E30" s="154" t="s">
        <v>411</v>
      </c>
      <c r="F30" s="150" t="s">
        <v>413</v>
      </c>
      <c r="G30" s="286">
        <f>G31+G32+G33</f>
        <v>54.53</v>
      </c>
      <c r="H30" s="363">
        <f>H31+H32+H33</f>
        <v>52.05</v>
      </c>
      <c r="I30" s="284">
        <f t="shared" si="0"/>
        <v>95.452044746011367</v>
      </c>
    </row>
    <row r="31" spans="1:9" ht="30" x14ac:dyDescent="0.25">
      <c r="A31" s="154" t="s">
        <v>455</v>
      </c>
      <c r="B31" s="154" t="s">
        <v>228</v>
      </c>
      <c r="C31" s="154" t="s">
        <v>235</v>
      </c>
      <c r="D31" s="51" t="s">
        <v>528</v>
      </c>
      <c r="E31" s="154" t="s">
        <v>242</v>
      </c>
      <c r="F31" s="68" t="s">
        <v>241</v>
      </c>
      <c r="G31" s="139">
        <v>29.16</v>
      </c>
      <c r="H31" s="363">
        <f>'3'!G33</f>
        <v>29.16</v>
      </c>
      <c r="I31" s="284">
        <f t="shared" si="0"/>
        <v>100</v>
      </c>
    </row>
    <row r="32" spans="1:9" ht="15.75" x14ac:dyDescent="0.25">
      <c r="A32" s="154" t="s">
        <v>455</v>
      </c>
      <c r="B32" s="154" t="s">
        <v>228</v>
      </c>
      <c r="C32" s="154" t="s">
        <v>235</v>
      </c>
      <c r="D32" s="51" t="s">
        <v>528</v>
      </c>
      <c r="E32" s="154" t="s">
        <v>243</v>
      </c>
      <c r="F32" s="68" t="s">
        <v>541</v>
      </c>
      <c r="G32" s="138">
        <v>13.37</v>
      </c>
      <c r="H32" s="363">
        <f>'3'!G34</f>
        <v>13.37</v>
      </c>
      <c r="I32" s="284">
        <f t="shared" si="0"/>
        <v>100</v>
      </c>
    </row>
    <row r="33" spans="1:9" ht="15.75" x14ac:dyDescent="0.25">
      <c r="A33" s="154" t="s">
        <v>455</v>
      </c>
      <c r="B33" s="154" t="s">
        <v>228</v>
      </c>
      <c r="C33" s="154" t="s">
        <v>235</v>
      </c>
      <c r="D33" s="51" t="s">
        <v>528</v>
      </c>
      <c r="E33" s="154" t="s">
        <v>549</v>
      </c>
      <c r="F33" s="68" t="s">
        <v>548</v>
      </c>
      <c r="G33" s="138">
        <v>12</v>
      </c>
      <c r="H33" s="363">
        <f>'3'!G35</f>
        <v>9.52</v>
      </c>
      <c r="I33" s="284">
        <f t="shared" si="0"/>
        <v>79.333333333333329</v>
      </c>
    </row>
    <row r="34" spans="1:9" ht="15.75" x14ac:dyDescent="0.25">
      <c r="A34" s="307" t="s">
        <v>455</v>
      </c>
      <c r="B34" s="307" t="s">
        <v>228</v>
      </c>
      <c r="C34" s="307" t="s">
        <v>543</v>
      </c>
      <c r="D34" s="311"/>
      <c r="E34" s="307"/>
      <c r="F34" s="312" t="s">
        <v>545</v>
      </c>
      <c r="G34" s="309">
        <f t="shared" ref="G34:H37" si="3">G35</f>
        <v>80</v>
      </c>
      <c r="H34" s="368">
        <f t="shared" si="3"/>
        <v>80</v>
      </c>
      <c r="I34" s="284">
        <f t="shared" si="0"/>
        <v>100</v>
      </c>
    </row>
    <row r="35" spans="1:9" ht="15.75" x14ac:dyDescent="0.25">
      <c r="A35" s="154" t="s">
        <v>455</v>
      </c>
      <c r="B35" s="154" t="s">
        <v>228</v>
      </c>
      <c r="C35" s="154" t="s">
        <v>543</v>
      </c>
      <c r="D35" s="51" t="s">
        <v>544</v>
      </c>
      <c r="E35" s="154"/>
      <c r="F35" s="68" t="s">
        <v>545</v>
      </c>
      <c r="G35" s="284">
        <f t="shared" si="3"/>
        <v>80</v>
      </c>
      <c r="H35" s="372">
        <f t="shared" si="3"/>
        <v>80</v>
      </c>
      <c r="I35" s="284">
        <f t="shared" si="0"/>
        <v>100</v>
      </c>
    </row>
    <row r="36" spans="1:9" ht="30" x14ac:dyDescent="0.25">
      <c r="A36" s="154" t="s">
        <v>455</v>
      </c>
      <c r="B36" s="154" t="s">
        <v>228</v>
      </c>
      <c r="C36" s="154" t="s">
        <v>543</v>
      </c>
      <c r="D36" s="51" t="s">
        <v>544</v>
      </c>
      <c r="E36" s="154" t="s">
        <v>398</v>
      </c>
      <c r="F36" s="150" t="s">
        <v>401</v>
      </c>
      <c r="G36" s="284">
        <f t="shared" si="3"/>
        <v>80</v>
      </c>
      <c r="H36" s="372">
        <f t="shared" si="3"/>
        <v>80</v>
      </c>
      <c r="I36" s="284">
        <f t="shared" si="0"/>
        <v>100</v>
      </c>
    </row>
    <row r="37" spans="1:9" ht="39" customHeight="1" x14ac:dyDescent="0.25">
      <c r="A37" s="154" t="s">
        <v>455</v>
      </c>
      <c r="B37" s="154" t="s">
        <v>228</v>
      </c>
      <c r="C37" s="154" t="s">
        <v>543</v>
      </c>
      <c r="D37" s="51" t="s">
        <v>544</v>
      </c>
      <c r="E37" s="154" t="s">
        <v>399</v>
      </c>
      <c r="F37" s="150" t="s">
        <v>406</v>
      </c>
      <c r="G37" s="284">
        <f t="shared" si="3"/>
        <v>80</v>
      </c>
      <c r="H37" s="372">
        <f t="shared" si="3"/>
        <v>80</v>
      </c>
      <c r="I37" s="284">
        <f t="shared" si="0"/>
        <v>100</v>
      </c>
    </row>
    <row r="38" spans="1:9" ht="30" x14ac:dyDescent="0.25">
      <c r="A38" s="154" t="s">
        <v>455</v>
      </c>
      <c r="B38" s="154" t="s">
        <v>228</v>
      </c>
      <c r="C38" s="154" t="s">
        <v>543</v>
      </c>
      <c r="D38" s="51" t="s">
        <v>544</v>
      </c>
      <c r="E38" s="154" t="s">
        <v>240</v>
      </c>
      <c r="F38" s="150" t="s">
        <v>239</v>
      </c>
      <c r="G38" s="138">
        <v>80</v>
      </c>
      <c r="H38" s="372">
        <f>'3'!G36</f>
        <v>80</v>
      </c>
      <c r="I38" s="284">
        <f t="shared" si="0"/>
        <v>100</v>
      </c>
    </row>
    <row r="39" spans="1:9" ht="15.75" x14ac:dyDescent="0.25">
      <c r="A39" s="307" t="s">
        <v>455</v>
      </c>
      <c r="B39" s="307" t="s">
        <v>228</v>
      </c>
      <c r="C39" s="307" t="s">
        <v>482</v>
      </c>
      <c r="D39" s="313"/>
      <c r="E39" s="307"/>
      <c r="F39" s="308" t="s">
        <v>356</v>
      </c>
      <c r="G39" s="310">
        <f t="shared" ref="G39:H41" si="4">G40</f>
        <v>1.9</v>
      </c>
      <c r="H39" s="370">
        <f t="shared" si="4"/>
        <v>0</v>
      </c>
      <c r="I39" s="284">
        <f t="shared" si="0"/>
        <v>0</v>
      </c>
    </row>
    <row r="40" spans="1:9" ht="15.75" x14ac:dyDescent="0.25">
      <c r="A40" s="154" t="s">
        <v>455</v>
      </c>
      <c r="B40" s="154" t="s">
        <v>228</v>
      </c>
      <c r="C40" s="154" t="s">
        <v>482</v>
      </c>
      <c r="D40" s="154" t="s">
        <v>542</v>
      </c>
      <c r="E40" s="154"/>
      <c r="F40" s="150" t="s">
        <v>356</v>
      </c>
      <c r="G40" s="286">
        <f t="shared" si="4"/>
        <v>1.9</v>
      </c>
      <c r="H40" s="363">
        <f t="shared" si="4"/>
        <v>0</v>
      </c>
      <c r="I40" s="284">
        <f t="shared" si="0"/>
        <v>0</v>
      </c>
    </row>
    <row r="41" spans="1:9" ht="15.75" x14ac:dyDescent="0.25">
      <c r="A41" s="154" t="s">
        <v>455</v>
      </c>
      <c r="B41" s="154" t="s">
        <v>228</v>
      </c>
      <c r="C41" s="154" t="s">
        <v>482</v>
      </c>
      <c r="D41" s="154" t="s">
        <v>542</v>
      </c>
      <c r="E41" s="154" t="s">
        <v>407</v>
      </c>
      <c r="F41" s="150" t="s">
        <v>408</v>
      </c>
      <c r="G41" s="286">
        <f t="shared" si="4"/>
        <v>1.9</v>
      </c>
      <c r="H41" s="363">
        <f t="shared" si="4"/>
        <v>0</v>
      </c>
      <c r="I41" s="284">
        <f t="shared" si="0"/>
        <v>0</v>
      </c>
    </row>
    <row r="42" spans="1:9" ht="15.75" x14ac:dyDescent="0.25">
      <c r="A42" s="154" t="s">
        <v>455</v>
      </c>
      <c r="B42" s="154" t="s">
        <v>228</v>
      </c>
      <c r="C42" s="154" t="s">
        <v>482</v>
      </c>
      <c r="D42" s="154" t="s">
        <v>542</v>
      </c>
      <c r="E42" s="154" t="s">
        <v>355</v>
      </c>
      <c r="F42" s="150" t="s">
        <v>357</v>
      </c>
      <c r="G42" s="139">
        <v>1.9</v>
      </c>
      <c r="H42" s="363">
        <f>'3'!G40</f>
        <v>0</v>
      </c>
      <c r="I42" s="284">
        <f t="shared" si="0"/>
        <v>0</v>
      </c>
    </row>
    <row r="43" spans="1:9" ht="15.75" x14ac:dyDescent="0.25">
      <c r="A43" s="307" t="s">
        <v>455</v>
      </c>
      <c r="B43" s="307" t="s">
        <v>228</v>
      </c>
      <c r="C43" s="307" t="s">
        <v>245</v>
      </c>
      <c r="D43" s="307"/>
      <c r="E43" s="307"/>
      <c r="F43" s="308" t="s">
        <v>218</v>
      </c>
      <c r="G43" s="309">
        <f>G44+G51</f>
        <v>1046.251</v>
      </c>
      <c r="H43" s="368">
        <f>H44+H51</f>
        <v>1044.97</v>
      </c>
      <c r="I43" s="284">
        <f t="shared" si="0"/>
        <v>99.877562841039108</v>
      </c>
    </row>
    <row r="44" spans="1:9" ht="30" x14ac:dyDescent="0.25">
      <c r="A44" s="154" t="s">
        <v>455</v>
      </c>
      <c r="B44" s="154" t="s">
        <v>228</v>
      </c>
      <c r="C44" s="154" t="s">
        <v>245</v>
      </c>
      <c r="D44" s="154" t="s">
        <v>529</v>
      </c>
      <c r="E44" s="154"/>
      <c r="F44" s="150" t="s">
        <v>246</v>
      </c>
      <c r="G44" s="286">
        <f t="shared" ref="G44:H44" si="5">G45</f>
        <v>1017.1199999999999</v>
      </c>
      <c r="H44" s="363">
        <f t="shared" si="5"/>
        <v>1015.8399999999999</v>
      </c>
      <c r="I44" s="284">
        <f t="shared" si="0"/>
        <v>99.874154475381459</v>
      </c>
    </row>
    <row r="45" spans="1:9" ht="30" x14ac:dyDescent="0.25">
      <c r="A45" s="154" t="s">
        <v>455</v>
      </c>
      <c r="B45" s="154" t="s">
        <v>228</v>
      </c>
      <c r="C45" s="154" t="s">
        <v>245</v>
      </c>
      <c r="D45" s="154" t="s">
        <v>529</v>
      </c>
      <c r="E45" s="154"/>
      <c r="F45" s="150" t="s">
        <v>247</v>
      </c>
      <c r="G45" s="286">
        <f>G46</f>
        <v>1017.1199999999999</v>
      </c>
      <c r="H45" s="363">
        <f>H46</f>
        <v>1015.8399999999999</v>
      </c>
      <c r="I45" s="284">
        <f t="shared" si="0"/>
        <v>99.874154475381459</v>
      </c>
    </row>
    <row r="46" spans="1:9" ht="75" x14ac:dyDescent="0.25">
      <c r="A46" s="154" t="s">
        <v>455</v>
      </c>
      <c r="B46" s="154" t="s">
        <v>228</v>
      </c>
      <c r="C46" s="154" t="s">
        <v>245</v>
      </c>
      <c r="D46" s="154" t="s">
        <v>529</v>
      </c>
      <c r="E46" s="154" t="s">
        <v>313</v>
      </c>
      <c r="F46" s="150" t="s">
        <v>404</v>
      </c>
      <c r="G46" s="286">
        <f>G47</f>
        <v>1017.1199999999999</v>
      </c>
      <c r="H46" s="363">
        <f>H47</f>
        <v>1015.8399999999999</v>
      </c>
      <c r="I46" s="284">
        <f t="shared" si="0"/>
        <v>99.874154475381459</v>
      </c>
    </row>
    <row r="47" spans="1:9" ht="15.75" x14ac:dyDescent="0.25">
      <c r="A47" s="154" t="s">
        <v>455</v>
      </c>
      <c r="B47" s="154" t="s">
        <v>228</v>
      </c>
      <c r="C47" s="154" t="s">
        <v>245</v>
      </c>
      <c r="D47" s="154" t="s">
        <v>529</v>
      </c>
      <c r="E47" s="154" t="s">
        <v>409</v>
      </c>
      <c r="F47" s="150" t="s">
        <v>410</v>
      </c>
      <c r="G47" s="286">
        <f>G48+G49+G50</f>
        <v>1017.1199999999999</v>
      </c>
      <c r="H47" s="363">
        <f>H48+H49+H50</f>
        <v>1015.8399999999999</v>
      </c>
      <c r="I47" s="284">
        <f t="shared" si="0"/>
        <v>99.874154475381459</v>
      </c>
    </row>
    <row r="48" spans="1:9" ht="15.75" x14ac:dyDescent="0.25">
      <c r="A48" s="154" t="s">
        <v>455</v>
      </c>
      <c r="B48" s="154" t="s">
        <v>228</v>
      </c>
      <c r="C48" s="154" t="s">
        <v>245</v>
      </c>
      <c r="D48" s="154" t="s">
        <v>529</v>
      </c>
      <c r="E48" s="154" t="s">
        <v>244</v>
      </c>
      <c r="F48" s="68" t="s">
        <v>531</v>
      </c>
      <c r="G48" s="139">
        <v>778.18</v>
      </c>
      <c r="H48" s="363">
        <f>'3'!G48</f>
        <v>778.18</v>
      </c>
      <c r="I48" s="284">
        <f t="shared" si="0"/>
        <v>100</v>
      </c>
    </row>
    <row r="49" spans="1:9" ht="30" x14ac:dyDescent="0.25">
      <c r="A49" s="154" t="s">
        <v>455</v>
      </c>
      <c r="B49" s="154" t="s">
        <v>228</v>
      </c>
      <c r="C49" s="154" t="s">
        <v>245</v>
      </c>
      <c r="D49" s="154" t="s">
        <v>529</v>
      </c>
      <c r="E49" s="154" t="s">
        <v>627</v>
      </c>
      <c r="F49" s="150" t="s">
        <v>237</v>
      </c>
      <c r="G49" s="139">
        <v>4</v>
      </c>
      <c r="H49" s="363">
        <f>'3'!G49</f>
        <v>4</v>
      </c>
      <c r="I49" s="284">
        <f t="shared" si="0"/>
        <v>100</v>
      </c>
    </row>
    <row r="50" spans="1:9" ht="45" x14ac:dyDescent="0.25">
      <c r="A50" s="154" t="s">
        <v>455</v>
      </c>
      <c r="B50" s="154" t="s">
        <v>228</v>
      </c>
      <c r="C50" s="154" t="s">
        <v>245</v>
      </c>
      <c r="D50" s="154" t="s">
        <v>529</v>
      </c>
      <c r="E50" s="154" t="s">
        <v>530</v>
      </c>
      <c r="F50" s="255" t="s">
        <v>532</v>
      </c>
      <c r="G50" s="139">
        <v>234.94</v>
      </c>
      <c r="H50" s="363">
        <f>'3'!G50</f>
        <v>233.66</v>
      </c>
      <c r="I50" s="284">
        <f t="shared" si="0"/>
        <v>99.455180045969186</v>
      </c>
    </row>
    <row r="51" spans="1:9" ht="30" x14ac:dyDescent="0.25">
      <c r="A51" s="154" t="s">
        <v>455</v>
      </c>
      <c r="B51" s="154" t="s">
        <v>228</v>
      </c>
      <c r="C51" s="154" t="s">
        <v>245</v>
      </c>
      <c r="D51" s="51" t="s">
        <v>533</v>
      </c>
      <c r="E51" s="154"/>
      <c r="F51" s="150" t="s">
        <v>358</v>
      </c>
      <c r="G51" s="284">
        <f t="shared" ref="G51:H53" si="6">G52</f>
        <v>29.131</v>
      </c>
      <c r="H51" s="372">
        <f t="shared" si="6"/>
        <v>29.13</v>
      </c>
      <c r="I51" s="284">
        <f t="shared" si="0"/>
        <v>99.996567230785075</v>
      </c>
    </row>
    <row r="52" spans="1:9" ht="30" x14ac:dyDescent="0.25">
      <c r="A52" s="154" t="s">
        <v>455</v>
      </c>
      <c r="B52" s="154" t="s">
        <v>228</v>
      </c>
      <c r="C52" s="154" t="s">
        <v>245</v>
      </c>
      <c r="D52" s="51" t="s">
        <v>533</v>
      </c>
      <c r="E52" s="154" t="s">
        <v>398</v>
      </c>
      <c r="F52" s="150" t="s">
        <v>401</v>
      </c>
      <c r="G52" s="284">
        <f t="shared" si="6"/>
        <v>29.131</v>
      </c>
      <c r="H52" s="372">
        <f t="shared" si="6"/>
        <v>29.13</v>
      </c>
      <c r="I52" s="284">
        <f t="shared" si="0"/>
        <v>99.996567230785075</v>
      </c>
    </row>
    <row r="53" spans="1:9" ht="30.75" customHeight="1" x14ac:dyDescent="0.25">
      <c r="A53" s="154" t="s">
        <v>455</v>
      </c>
      <c r="B53" s="154" t="s">
        <v>228</v>
      </c>
      <c r="C53" s="154" t="s">
        <v>245</v>
      </c>
      <c r="D53" s="51" t="s">
        <v>533</v>
      </c>
      <c r="E53" s="154" t="s">
        <v>399</v>
      </c>
      <c r="F53" s="150" t="s">
        <v>406</v>
      </c>
      <c r="G53" s="284">
        <f t="shared" si="6"/>
        <v>29.131</v>
      </c>
      <c r="H53" s="372">
        <f t="shared" si="6"/>
        <v>29.13</v>
      </c>
      <c r="I53" s="284">
        <f t="shared" si="0"/>
        <v>99.996567230785075</v>
      </c>
    </row>
    <row r="54" spans="1:9" ht="30" x14ac:dyDescent="0.25">
      <c r="A54" s="154" t="s">
        <v>455</v>
      </c>
      <c r="B54" s="154" t="s">
        <v>228</v>
      </c>
      <c r="C54" s="154" t="s">
        <v>245</v>
      </c>
      <c r="D54" s="51" t="s">
        <v>533</v>
      </c>
      <c r="E54" s="154" t="s">
        <v>240</v>
      </c>
      <c r="F54" s="150" t="s">
        <v>343</v>
      </c>
      <c r="G54" s="138">
        <v>29.131</v>
      </c>
      <c r="H54" s="372">
        <f>'3'!G54</f>
        <v>29.13</v>
      </c>
      <c r="I54" s="284">
        <f t="shared" si="0"/>
        <v>99.996567230785075</v>
      </c>
    </row>
    <row r="55" spans="1:9" ht="15.75" x14ac:dyDescent="0.25">
      <c r="A55" s="306" t="s">
        <v>455</v>
      </c>
      <c r="B55" s="302" t="s">
        <v>333</v>
      </c>
      <c r="C55" s="302"/>
      <c r="D55" s="302"/>
      <c r="E55" s="302"/>
      <c r="F55" s="304" t="s">
        <v>338</v>
      </c>
      <c r="G55" s="305">
        <f t="shared" ref="G55:H58" si="7">G56</f>
        <v>99.896000000000001</v>
      </c>
      <c r="H55" s="367">
        <f t="shared" si="7"/>
        <v>99.899999999999991</v>
      </c>
      <c r="I55" s="284">
        <f t="shared" si="0"/>
        <v>100.00400416433091</v>
      </c>
    </row>
    <row r="56" spans="1:9" ht="15.75" x14ac:dyDescent="0.25">
      <c r="A56" s="153" t="s">
        <v>455</v>
      </c>
      <c r="B56" s="154" t="s">
        <v>333</v>
      </c>
      <c r="C56" s="154" t="s">
        <v>334</v>
      </c>
      <c r="D56" s="152"/>
      <c r="E56" s="152"/>
      <c r="F56" s="150" t="s">
        <v>337</v>
      </c>
      <c r="G56" s="284">
        <f t="shared" si="7"/>
        <v>99.896000000000001</v>
      </c>
      <c r="H56" s="372">
        <f t="shared" si="7"/>
        <v>99.899999999999991</v>
      </c>
      <c r="I56" s="284">
        <f t="shared" si="0"/>
        <v>100.00400416433091</v>
      </c>
    </row>
    <row r="57" spans="1:9" ht="30" x14ac:dyDescent="0.25">
      <c r="A57" s="153" t="s">
        <v>455</v>
      </c>
      <c r="B57" s="154" t="s">
        <v>333</v>
      </c>
      <c r="C57" s="154" t="s">
        <v>334</v>
      </c>
      <c r="D57" s="154" t="s">
        <v>534</v>
      </c>
      <c r="E57" s="154"/>
      <c r="F57" s="150" t="s">
        <v>336</v>
      </c>
      <c r="G57" s="284">
        <f t="shared" si="7"/>
        <v>99.896000000000001</v>
      </c>
      <c r="H57" s="372">
        <f t="shared" si="7"/>
        <v>99.899999999999991</v>
      </c>
      <c r="I57" s="284">
        <f t="shared" si="0"/>
        <v>100.00400416433091</v>
      </c>
    </row>
    <row r="58" spans="1:9" ht="30" x14ac:dyDescent="0.25">
      <c r="A58" s="153" t="s">
        <v>455</v>
      </c>
      <c r="B58" s="154" t="s">
        <v>333</v>
      </c>
      <c r="C58" s="154" t="s">
        <v>334</v>
      </c>
      <c r="D58" s="154" t="s">
        <v>534</v>
      </c>
      <c r="E58" s="154" t="s">
        <v>313</v>
      </c>
      <c r="F58" s="150" t="s">
        <v>405</v>
      </c>
      <c r="G58" s="284">
        <f t="shared" si="7"/>
        <v>99.896000000000001</v>
      </c>
      <c r="H58" s="372">
        <f t="shared" si="7"/>
        <v>99.899999999999991</v>
      </c>
      <c r="I58" s="284">
        <f t="shared" si="0"/>
        <v>100.00400416433091</v>
      </c>
    </row>
    <row r="59" spans="1:9" ht="45" x14ac:dyDescent="0.25">
      <c r="A59" s="153" t="s">
        <v>455</v>
      </c>
      <c r="B59" s="154" t="s">
        <v>333</v>
      </c>
      <c r="C59" s="154" t="s">
        <v>334</v>
      </c>
      <c r="D59" s="154" t="s">
        <v>534</v>
      </c>
      <c r="E59" s="154" t="s">
        <v>403</v>
      </c>
      <c r="F59" s="150" t="s">
        <v>414</v>
      </c>
      <c r="G59" s="284">
        <f>G60+G61+G62</f>
        <v>99.896000000000001</v>
      </c>
      <c r="H59" s="372">
        <f>H60+H61+H62</f>
        <v>99.899999999999991</v>
      </c>
      <c r="I59" s="284">
        <f t="shared" si="0"/>
        <v>100.00400416433091</v>
      </c>
    </row>
    <row r="60" spans="1:9" ht="30" x14ac:dyDescent="0.25">
      <c r="A60" s="153" t="s">
        <v>455</v>
      </c>
      <c r="B60" s="154" t="s">
        <v>333</v>
      </c>
      <c r="C60" s="154" t="s">
        <v>334</v>
      </c>
      <c r="D60" s="154" t="s">
        <v>534</v>
      </c>
      <c r="E60" s="154" t="s">
        <v>233</v>
      </c>
      <c r="F60" s="255" t="s">
        <v>524</v>
      </c>
      <c r="G60" s="138">
        <v>71.94</v>
      </c>
      <c r="H60" s="372">
        <f>'3'!G60</f>
        <v>70</v>
      </c>
      <c r="I60" s="284">
        <f t="shared" si="0"/>
        <v>97.303308312482628</v>
      </c>
    </row>
    <row r="61" spans="1:9" ht="45" x14ac:dyDescent="0.25">
      <c r="A61" s="153" t="s">
        <v>455</v>
      </c>
      <c r="B61" s="154" t="s">
        <v>333</v>
      </c>
      <c r="C61" s="154" t="s">
        <v>334</v>
      </c>
      <c r="D61" s="154" t="s">
        <v>534</v>
      </c>
      <c r="E61" s="154" t="s">
        <v>526</v>
      </c>
      <c r="F61" s="255" t="s">
        <v>527</v>
      </c>
      <c r="G61" s="138">
        <v>21.725999999999999</v>
      </c>
      <c r="H61" s="372">
        <f>'3'!G61</f>
        <v>21.1</v>
      </c>
      <c r="I61" s="284">
        <f t="shared" si="0"/>
        <v>97.118659670440948</v>
      </c>
    </row>
    <row r="62" spans="1:9" ht="30" x14ac:dyDescent="0.25">
      <c r="A62" s="153" t="s">
        <v>455</v>
      </c>
      <c r="B62" s="154" t="s">
        <v>333</v>
      </c>
      <c r="C62" s="154" t="s">
        <v>334</v>
      </c>
      <c r="D62" s="154" t="s">
        <v>534</v>
      </c>
      <c r="E62" s="154" t="s">
        <v>240</v>
      </c>
      <c r="F62" s="150" t="s">
        <v>343</v>
      </c>
      <c r="G62" s="138">
        <v>6.23</v>
      </c>
      <c r="H62" s="372">
        <f>'3'!G64</f>
        <v>8.8000000000000007</v>
      </c>
      <c r="I62" s="284">
        <f t="shared" si="0"/>
        <v>141.25200642054577</v>
      </c>
    </row>
    <row r="63" spans="1:9" ht="35.25" customHeight="1" x14ac:dyDescent="0.25">
      <c r="A63" s="302" t="s">
        <v>455</v>
      </c>
      <c r="B63" s="302" t="s">
        <v>339</v>
      </c>
      <c r="C63" s="302"/>
      <c r="D63" s="302"/>
      <c r="E63" s="302"/>
      <c r="F63" s="304" t="s">
        <v>342</v>
      </c>
      <c r="G63" s="305">
        <f>G64+G68</f>
        <v>260.5</v>
      </c>
      <c r="H63" s="367">
        <f>H68+H64</f>
        <v>246.48</v>
      </c>
      <c r="I63" s="284">
        <f t="shared" si="0"/>
        <v>94.618042226487518</v>
      </c>
    </row>
    <row r="64" spans="1:9" ht="49.5" customHeight="1" x14ac:dyDescent="0.25">
      <c r="A64" s="154" t="s">
        <v>455</v>
      </c>
      <c r="B64" s="154" t="s">
        <v>339</v>
      </c>
      <c r="C64" s="154" t="s">
        <v>650</v>
      </c>
      <c r="D64" s="154" t="s">
        <v>651</v>
      </c>
      <c r="E64" s="152"/>
      <c r="F64" s="150" t="s">
        <v>652</v>
      </c>
      <c r="G64" s="288">
        <f>G65</f>
        <v>0.5</v>
      </c>
      <c r="H64" s="366">
        <f t="shared" ref="H64:H66" si="8">H65</f>
        <v>0.5</v>
      </c>
      <c r="I64" s="284">
        <f t="shared" si="0"/>
        <v>100</v>
      </c>
    </row>
    <row r="65" spans="1:9" ht="25.5" customHeight="1" x14ac:dyDescent="0.25">
      <c r="A65" s="154" t="s">
        <v>455</v>
      </c>
      <c r="B65" s="154" t="s">
        <v>339</v>
      </c>
      <c r="C65" s="154" t="s">
        <v>650</v>
      </c>
      <c r="D65" s="154" t="s">
        <v>651</v>
      </c>
      <c r="E65" s="154" t="s">
        <v>398</v>
      </c>
      <c r="F65" s="150" t="s">
        <v>401</v>
      </c>
      <c r="G65" s="284">
        <f>G66</f>
        <v>0.5</v>
      </c>
      <c r="H65" s="372">
        <f t="shared" si="8"/>
        <v>0.5</v>
      </c>
      <c r="I65" s="284">
        <f t="shared" si="0"/>
        <v>100</v>
      </c>
    </row>
    <row r="66" spans="1:9" ht="35.25" customHeight="1" x14ac:dyDescent="0.25">
      <c r="A66" s="154" t="s">
        <v>455</v>
      </c>
      <c r="B66" s="154" t="s">
        <v>339</v>
      </c>
      <c r="C66" s="154" t="s">
        <v>650</v>
      </c>
      <c r="D66" s="154" t="s">
        <v>651</v>
      </c>
      <c r="E66" s="154" t="s">
        <v>399</v>
      </c>
      <c r="F66" s="150" t="s">
        <v>406</v>
      </c>
      <c r="G66" s="284">
        <f>G67</f>
        <v>0.5</v>
      </c>
      <c r="H66" s="372">
        <f t="shared" si="8"/>
        <v>0.5</v>
      </c>
      <c r="I66" s="284">
        <f t="shared" si="0"/>
        <v>100</v>
      </c>
    </row>
    <row r="67" spans="1:9" ht="35.25" customHeight="1" x14ac:dyDescent="0.25">
      <c r="A67" s="154" t="s">
        <v>455</v>
      </c>
      <c r="B67" s="154" t="s">
        <v>339</v>
      </c>
      <c r="C67" s="154" t="s">
        <v>650</v>
      </c>
      <c r="D67" s="154" t="s">
        <v>651</v>
      </c>
      <c r="E67" s="154" t="s">
        <v>240</v>
      </c>
      <c r="F67" s="150" t="s">
        <v>343</v>
      </c>
      <c r="G67" s="297">
        <v>0.5</v>
      </c>
      <c r="H67" s="372">
        <f>'3'!G69</f>
        <v>0.5</v>
      </c>
      <c r="I67" s="284">
        <f t="shared" si="0"/>
        <v>100</v>
      </c>
    </row>
    <row r="68" spans="1:9" ht="49.5" customHeight="1" x14ac:dyDescent="0.25">
      <c r="A68" s="154" t="s">
        <v>455</v>
      </c>
      <c r="B68" s="154" t="s">
        <v>339</v>
      </c>
      <c r="C68" s="154" t="s">
        <v>384</v>
      </c>
      <c r="D68" s="154" t="s">
        <v>535</v>
      </c>
      <c r="E68" s="154"/>
      <c r="F68" s="150" t="s">
        <v>479</v>
      </c>
      <c r="G68" s="284">
        <f t="shared" ref="G68:H70" si="9">G69</f>
        <v>260</v>
      </c>
      <c r="H68" s="372">
        <f t="shared" si="9"/>
        <v>245.98</v>
      </c>
      <c r="I68" s="284">
        <f t="shared" si="0"/>
        <v>94.607692307692304</v>
      </c>
    </row>
    <row r="69" spans="1:9" ht="29.25" customHeight="1" x14ac:dyDescent="0.25">
      <c r="A69" s="154" t="s">
        <v>455</v>
      </c>
      <c r="B69" s="154" t="s">
        <v>339</v>
      </c>
      <c r="C69" s="154" t="s">
        <v>384</v>
      </c>
      <c r="D69" s="154" t="s">
        <v>535</v>
      </c>
      <c r="E69" s="154" t="s">
        <v>398</v>
      </c>
      <c r="F69" s="150" t="s">
        <v>401</v>
      </c>
      <c r="G69" s="284">
        <f t="shared" si="9"/>
        <v>260</v>
      </c>
      <c r="H69" s="372">
        <f t="shared" si="9"/>
        <v>245.98</v>
      </c>
      <c r="I69" s="284">
        <f t="shared" si="0"/>
        <v>94.607692307692304</v>
      </c>
    </row>
    <row r="70" spans="1:9" ht="29.25" customHeight="1" x14ac:dyDescent="0.25">
      <c r="A70" s="154" t="s">
        <v>455</v>
      </c>
      <c r="B70" s="154" t="s">
        <v>339</v>
      </c>
      <c r="C70" s="154" t="s">
        <v>384</v>
      </c>
      <c r="D70" s="154" t="s">
        <v>535</v>
      </c>
      <c r="E70" s="154" t="s">
        <v>399</v>
      </c>
      <c r="F70" s="150" t="s">
        <v>406</v>
      </c>
      <c r="G70" s="284">
        <f t="shared" si="9"/>
        <v>260</v>
      </c>
      <c r="H70" s="372">
        <f t="shared" si="9"/>
        <v>245.98</v>
      </c>
      <c r="I70" s="284">
        <f t="shared" ref="I70:I126" si="10">H70*100/G70</f>
        <v>94.607692307692304</v>
      </c>
    </row>
    <row r="71" spans="1:9" ht="29.25" customHeight="1" x14ac:dyDescent="0.25">
      <c r="A71" s="154" t="s">
        <v>455</v>
      </c>
      <c r="B71" s="154" t="s">
        <v>339</v>
      </c>
      <c r="C71" s="154" t="s">
        <v>384</v>
      </c>
      <c r="D71" s="154" t="s">
        <v>535</v>
      </c>
      <c r="E71" s="154" t="s">
        <v>240</v>
      </c>
      <c r="F71" s="150" t="s">
        <v>343</v>
      </c>
      <c r="G71" s="138">
        <v>260</v>
      </c>
      <c r="H71" s="372">
        <f>'3'!G73</f>
        <v>245.98</v>
      </c>
      <c r="I71" s="284">
        <f t="shared" si="10"/>
        <v>94.607692307692304</v>
      </c>
    </row>
    <row r="72" spans="1:9" ht="15.75" x14ac:dyDescent="0.25">
      <c r="A72" s="302" t="s">
        <v>455</v>
      </c>
      <c r="B72" s="302" t="s">
        <v>340</v>
      </c>
      <c r="C72" s="302"/>
      <c r="D72" s="303"/>
      <c r="E72" s="303"/>
      <c r="F72" s="304" t="s">
        <v>344</v>
      </c>
      <c r="G72" s="305">
        <f t="shared" ref="G72:H77" si="11">G73</f>
        <v>989.88</v>
      </c>
      <c r="H72" s="367">
        <f t="shared" si="11"/>
        <v>959.93</v>
      </c>
      <c r="I72" s="284">
        <f t="shared" si="10"/>
        <v>96.974380733018151</v>
      </c>
    </row>
    <row r="73" spans="1:9" ht="15.75" x14ac:dyDescent="0.25">
      <c r="A73" s="154" t="s">
        <v>455</v>
      </c>
      <c r="B73" s="154" t="s">
        <v>340</v>
      </c>
      <c r="C73" s="154" t="s">
        <v>341</v>
      </c>
      <c r="D73" s="154"/>
      <c r="E73" s="154"/>
      <c r="F73" s="150" t="s">
        <v>345</v>
      </c>
      <c r="G73" s="284">
        <f t="shared" si="11"/>
        <v>989.88</v>
      </c>
      <c r="H73" s="372">
        <f t="shared" si="11"/>
        <v>959.93</v>
      </c>
      <c r="I73" s="284">
        <f t="shared" si="10"/>
        <v>96.974380733018151</v>
      </c>
    </row>
    <row r="74" spans="1:9" ht="15.75" x14ac:dyDescent="0.25">
      <c r="A74" s="154" t="s">
        <v>455</v>
      </c>
      <c r="B74" s="154" t="s">
        <v>340</v>
      </c>
      <c r="C74" s="154" t="s">
        <v>341</v>
      </c>
      <c r="D74" s="51" t="s">
        <v>629</v>
      </c>
      <c r="E74" s="154"/>
      <c r="F74" s="150" t="s">
        <v>346</v>
      </c>
      <c r="G74" s="284">
        <f t="shared" si="11"/>
        <v>989.88</v>
      </c>
      <c r="H74" s="372">
        <f t="shared" si="11"/>
        <v>959.93</v>
      </c>
      <c r="I74" s="284">
        <f t="shared" si="10"/>
        <v>96.974380733018151</v>
      </c>
    </row>
    <row r="75" spans="1:9" ht="38.25" customHeight="1" x14ac:dyDescent="0.25">
      <c r="A75" s="154" t="s">
        <v>455</v>
      </c>
      <c r="B75" s="154" t="s">
        <v>340</v>
      </c>
      <c r="C75" s="154" t="s">
        <v>341</v>
      </c>
      <c r="D75" s="51" t="s">
        <v>629</v>
      </c>
      <c r="E75" s="154"/>
      <c r="F75" s="156" t="s">
        <v>631</v>
      </c>
      <c r="G75" s="284">
        <f t="shared" si="11"/>
        <v>989.88</v>
      </c>
      <c r="H75" s="372">
        <f t="shared" si="11"/>
        <v>959.93</v>
      </c>
      <c r="I75" s="284">
        <f t="shared" si="10"/>
        <v>96.974380733018151</v>
      </c>
    </row>
    <row r="76" spans="1:9" ht="32.25" customHeight="1" x14ac:dyDescent="0.25">
      <c r="A76" s="154" t="s">
        <v>455</v>
      </c>
      <c r="B76" s="154" t="s">
        <v>340</v>
      </c>
      <c r="C76" s="154" t="s">
        <v>341</v>
      </c>
      <c r="D76" s="51" t="s">
        <v>629</v>
      </c>
      <c r="E76" s="154" t="s">
        <v>398</v>
      </c>
      <c r="F76" s="150" t="s">
        <v>401</v>
      </c>
      <c r="G76" s="284">
        <f t="shared" si="11"/>
        <v>989.88</v>
      </c>
      <c r="H76" s="372">
        <f t="shared" si="11"/>
        <v>959.93</v>
      </c>
      <c r="I76" s="284">
        <f t="shared" si="10"/>
        <v>96.974380733018151</v>
      </c>
    </row>
    <row r="77" spans="1:9" ht="32.25" customHeight="1" x14ac:dyDescent="0.25">
      <c r="A77" s="154" t="s">
        <v>455</v>
      </c>
      <c r="B77" s="154" t="s">
        <v>340</v>
      </c>
      <c r="C77" s="154" t="s">
        <v>341</v>
      </c>
      <c r="D77" s="51" t="s">
        <v>629</v>
      </c>
      <c r="E77" s="154" t="s">
        <v>399</v>
      </c>
      <c r="F77" s="150" t="s">
        <v>406</v>
      </c>
      <c r="G77" s="284">
        <f t="shared" si="11"/>
        <v>989.88</v>
      </c>
      <c r="H77" s="372">
        <f t="shared" si="11"/>
        <v>959.93</v>
      </c>
      <c r="I77" s="284">
        <f t="shared" si="10"/>
        <v>96.974380733018151</v>
      </c>
    </row>
    <row r="78" spans="1:9" ht="30.75" customHeight="1" x14ac:dyDescent="0.25">
      <c r="A78" s="154" t="s">
        <v>455</v>
      </c>
      <c r="B78" s="154" t="s">
        <v>340</v>
      </c>
      <c r="C78" s="154" t="s">
        <v>341</v>
      </c>
      <c r="D78" s="51" t="s">
        <v>629</v>
      </c>
      <c r="E78" s="154" t="s">
        <v>240</v>
      </c>
      <c r="F78" s="150" t="s">
        <v>343</v>
      </c>
      <c r="G78" s="138">
        <v>989.88</v>
      </c>
      <c r="H78" s="372">
        <f>'3'!G80</f>
        <v>959.93</v>
      </c>
      <c r="I78" s="284">
        <f t="shared" si="10"/>
        <v>96.974380733018151</v>
      </c>
    </row>
    <row r="79" spans="1:9" ht="15.75" x14ac:dyDescent="0.25">
      <c r="A79" s="302" t="s">
        <v>455</v>
      </c>
      <c r="B79" s="302" t="s">
        <v>249</v>
      </c>
      <c r="C79" s="302"/>
      <c r="D79" s="302"/>
      <c r="E79" s="302"/>
      <c r="F79" s="304" t="s">
        <v>248</v>
      </c>
      <c r="G79" s="305">
        <f>G80+G88</f>
        <v>1715.6599999999999</v>
      </c>
      <c r="H79" s="367">
        <f>H80+H88</f>
        <v>1545.83</v>
      </c>
      <c r="I79" s="284">
        <f t="shared" si="10"/>
        <v>90.101185549584429</v>
      </c>
    </row>
    <row r="80" spans="1:9" ht="15.75" x14ac:dyDescent="0.25">
      <c r="A80" s="51" t="s">
        <v>455</v>
      </c>
      <c r="B80" s="51" t="s">
        <v>249</v>
      </c>
      <c r="C80" s="51" t="s">
        <v>348</v>
      </c>
      <c r="D80" s="51"/>
      <c r="E80" s="51"/>
      <c r="F80" s="68" t="s">
        <v>349</v>
      </c>
      <c r="G80" s="284">
        <f>G81+G84</f>
        <v>747</v>
      </c>
      <c r="H80" s="372">
        <f>H81+H84</f>
        <v>747.01</v>
      </c>
      <c r="I80" s="284">
        <f t="shared" si="10"/>
        <v>100.00133868808568</v>
      </c>
    </row>
    <row r="81" spans="1:9" ht="30" x14ac:dyDescent="0.25">
      <c r="A81" s="51" t="s">
        <v>455</v>
      </c>
      <c r="B81" s="51" t="s">
        <v>249</v>
      </c>
      <c r="C81" s="51" t="s">
        <v>348</v>
      </c>
      <c r="D81" s="51" t="s">
        <v>536</v>
      </c>
      <c r="E81" s="51" t="s">
        <v>398</v>
      </c>
      <c r="F81" s="68" t="s">
        <v>401</v>
      </c>
      <c r="G81" s="284">
        <f>G82</f>
        <v>0</v>
      </c>
      <c r="H81" s="372">
        <f>H82</f>
        <v>0</v>
      </c>
      <c r="I81" s="284" t="e">
        <f t="shared" si="10"/>
        <v>#DIV/0!</v>
      </c>
    </row>
    <row r="82" spans="1:9" ht="30" x14ac:dyDescent="0.25">
      <c r="A82" s="51" t="s">
        <v>455</v>
      </c>
      <c r="B82" s="51" t="s">
        <v>249</v>
      </c>
      <c r="C82" s="51" t="s">
        <v>348</v>
      </c>
      <c r="D82" s="51" t="s">
        <v>536</v>
      </c>
      <c r="E82" s="51" t="s">
        <v>399</v>
      </c>
      <c r="F82" s="68" t="s">
        <v>402</v>
      </c>
      <c r="G82" s="284">
        <f>G83</f>
        <v>0</v>
      </c>
      <c r="H82" s="372">
        <f>H83</f>
        <v>0</v>
      </c>
      <c r="I82" s="284" t="e">
        <f t="shared" si="10"/>
        <v>#DIV/0!</v>
      </c>
    </row>
    <row r="83" spans="1:9" ht="30" x14ac:dyDescent="0.25">
      <c r="A83" s="51" t="s">
        <v>455</v>
      </c>
      <c r="B83" s="51" t="s">
        <v>249</v>
      </c>
      <c r="C83" s="51" t="s">
        <v>348</v>
      </c>
      <c r="D83" s="51" t="s">
        <v>536</v>
      </c>
      <c r="E83" s="51" t="s">
        <v>240</v>
      </c>
      <c r="F83" s="68" t="s">
        <v>239</v>
      </c>
      <c r="G83" s="138">
        <v>0</v>
      </c>
      <c r="H83" s="372">
        <f>'3'!G85</f>
        <v>0</v>
      </c>
      <c r="I83" s="284" t="e">
        <f t="shared" si="10"/>
        <v>#DIV/0!</v>
      </c>
    </row>
    <row r="84" spans="1:9" ht="15.75" x14ac:dyDescent="0.25">
      <c r="A84" s="51" t="s">
        <v>455</v>
      </c>
      <c r="B84" s="51" t="s">
        <v>249</v>
      </c>
      <c r="C84" s="51" t="s">
        <v>348</v>
      </c>
      <c r="D84" s="51" t="s">
        <v>537</v>
      </c>
      <c r="E84" s="51"/>
      <c r="F84" s="68" t="s">
        <v>678</v>
      </c>
      <c r="G84" s="284">
        <f>G87</f>
        <v>747</v>
      </c>
      <c r="H84" s="372">
        <f>H87</f>
        <v>747.01</v>
      </c>
      <c r="I84" s="284">
        <f t="shared" si="10"/>
        <v>100.00133868808568</v>
      </c>
    </row>
    <row r="85" spans="1:9" ht="30" x14ac:dyDescent="0.25">
      <c r="A85" s="51" t="s">
        <v>455</v>
      </c>
      <c r="B85" s="51" t="s">
        <v>249</v>
      </c>
      <c r="C85" s="51" t="s">
        <v>348</v>
      </c>
      <c r="D85" s="51" t="s">
        <v>537</v>
      </c>
      <c r="E85" s="51" t="s">
        <v>398</v>
      </c>
      <c r="F85" s="68" t="s">
        <v>401</v>
      </c>
      <c r="G85" s="284">
        <f>G86</f>
        <v>747</v>
      </c>
      <c r="H85" s="372">
        <f>H86</f>
        <v>747.01</v>
      </c>
      <c r="I85" s="284">
        <f t="shared" si="10"/>
        <v>100.00133868808568</v>
      </c>
    </row>
    <row r="86" spans="1:9" ht="30" x14ac:dyDescent="0.25">
      <c r="A86" s="51" t="s">
        <v>455</v>
      </c>
      <c r="B86" s="51" t="s">
        <v>249</v>
      </c>
      <c r="C86" s="51" t="s">
        <v>348</v>
      </c>
      <c r="D86" s="51" t="s">
        <v>537</v>
      </c>
      <c r="E86" s="51" t="s">
        <v>399</v>
      </c>
      <c r="F86" s="68" t="s">
        <v>402</v>
      </c>
      <c r="G86" s="284">
        <f>G87</f>
        <v>747</v>
      </c>
      <c r="H86" s="372">
        <f>H87</f>
        <v>747.01</v>
      </c>
      <c r="I86" s="284">
        <f t="shared" si="10"/>
        <v>100.00133868808568</v>
      </c>
    </row>
    <row r="87" spans="1:9" ht="30" x14ac:dyDescent="0.25">
      <c r="A87" s="51" t="s">
        <v>455</v>
      </c>
      <c r="B87" s="51" t="s">
        <v>249</v>
      </c>
      <c r="C87" s="51" t="s">
        <v>348</v>
      </c>
      <c r="D87" s="51" t="s">
        <v>537</v>
      </c>
      <c r="E87" s="51" t="s">
        <v>240</v>
      </c>
      <c r="F87" s="68" t="s">
        <v>239</v>
      </c>
      <c r="G87" s="138">
        <v>747</v>
      </c>
      <c r="H87" s="372">
        <f>'3'!G87</f>
        <v>747.01</v>
      </c>
      <c r="I87" s="284">
        <f t="shared" si="10"/>
        <v>100.00133868808568</v>
      </c>
    </row>
    <row r="88" spans="1:9" ht="15.75" x14ac:dyDescent="0.25">
      <c r="A88" s="154" t="s">
        <v>455</v>
      </c>
      <c r="B88" s="154" t="s">
        <v>249</v>
      </c>
      <c r="C88" s="154" t="s">
        <v>251</v>
      </c>
      <c r="D88" s="154"/>
      <c r="E88" s="154"/>
      <c r="F88" s="150" t="s">
        <v>220</v>
      </c>
      <c r="G88" s="286">
        <f>G89+G93+G97</f>
        <v>968.66</v>
      </c>
      <c r="H88" s="363">
        <f>H89+H93+H98+H102+H106+H110</f>
        <v>798.81999999999994</v>
      </c>
      <c r="I88" s="284">
        <f t="shared" si="10"/>
        <v>82.466500113558936</v>
      </c>
    </row>
    <row r="89" spans="1:9" ht="15.75" x14ac:dyDescent="0.25">
      <c r="A89" s="154" t="s">
        <v>455</v>
      </c>
      <c r="B89" s="154" t="s">
        <v>249</v>
      </c>
      <c r="C89" s="154" t="s">
        <v>251</v>
      </c>
      <c r="D89" s="51" t="s">
        <v>538</v>
      </c>
      <c r="E89" s="154"/>
      <c r="F89" s="150" t="s">
        <v>252</v>
      </c>
      <c r="G89" s="286">
        <f t="shared" ref="G89:H91" si="12">G90</f>
        <v>310</v>
      </c>
      <c r="H89" s="363">
        <f t="shared" si="12"/>
        <v>310</v>
      </c>
      <c r="I89" s="284">
        <f t="shared" si="10"/>
        <v>100</v>
      </c>
    </row>
    <row r="90" spans="1:9" ht="30" x14ac:dyDescent="0.25">
      <c r="A90" s="154" t="s">
        <v>455</v>
      </c>
      <c r="B90" s="154" t="s">
        <v>249</v>
      </c>
      <c r="C90" s="154" t="s">
        <v>251</v>
      </c>
      <c r="D90" s="51" t="s">
        <v>538</v>
      </c>
      <c r="E90" s="154" t="s">
        <v>398</v>
      </c>
      <c r="F90" s="150" t="s">
        <v>401</v>
      </c>
      <c r="G90" s="286">
        <f t="shared" si="12"/>
        <v>310</v>
      </c>
      <c r="H90" s="363">
        <f t="shared" si="12"/>
        <v>310</v>
      </c>
      <c r="I90" s="284">
        <f t="shared" si="10"/>
        <v>100</v>
      </c>
    </row>
    <row r="91" spans="1:9" ht="30" x14ac:dyDescent="0.25">
      <c r="A91" s="154" t="s">
        <v>455</v>
      </c>
      <c r="B91" s="154" t="s">
        <v>249</v>
      </c>
      <c r="C91" s="154" t="s">
        <v>251</v>
      </c>
      <c r="D91" s="51" t="s">
        <v>538</v>
      </c>
      <c r="E91" s="154" t="s">
        <v>399</v>
      </c>
      <c r="F91" s="150" t="s">
        <v>402</v>
      </c>
      <c r="G91" s="286">
        <f t="shared" si="12"/>
        <v>310</v>
      </c>
      <c r="H91" s="363">
        <f t="shared" si="12"/>
        <v>310</v>
      </c>
      <c r="I91" s="284">
        <f t="shared" si="10"/>
        <v>100</v>
      </c>
    </row>
    <row r="92" spans="1:9" ht="30" x14ac:dyDescent="0.25">
      <c r="A92" s="154" t="s">
        <v>455</v>
      </c>
      <c r="B92" s="154" t="s">
        <v>249</v>
      </c>
      <c r="C92" s="154" t="s">
        <v>251</v>
      </c>
      <c r="D92" s="51" t="s">
        <v>538</v>
      </c>
      <c r="E92" s="154" t="s">
        <v>240</v>
      </c>
      <c r="F92" s="150" t="s">
        <v>239</v>
      </c>
      <c r="G92" s="139">
        <v>310</v>
      </c>
      <c r="H92" s="363">
        <f>'3'!G93</f>
        <v>310</v>
      </c>
      <c r="I92" s="284">
        <f t="shared" si="10"/>
        <v>100</v>
      </c>
    </row>
    <row r="93" spans="1:9" ht="15.75" x14ac:dyDescent="0.25">
      <c r="A93" s="154" t="s">
        <v>455</v>
      </c>
      <c r="B93" s="154" t="s">
        <v>249</v>
      </c>
      <c r="C93" s="154" t="s">
        <v>251</v>
      </c>
      <c r="D93" s="51" t="s">
        <v>633</v>
      </c>
      <c r="E93" s="154"/>
      <c r="F93" s="150" t="s">
        <v>589</v>
      </c>
      <c r="G93" s="286">
        <f t="shared" ref="G93:H95" si="13">G94</f>
        <v>10</v>
      </c>
      <c r="H93" s="363">
        <f t="shared" si="13"/>
        <v>10</v>
      </c>
      <c r="I93" s="284">
        <f t="shared" si="10"/>
        <v>100</v>
      </c>
    </row>
    <row r="94" spans="1:9" ht="30" x14ac:dyDescent="0.25">
      <c r="A94" s="154" t="s">
        <v>455</v>
      </c>
      <c r="B94" s="154" t="s">
        <v>249</v>
      </c>
      <c r="C94" s="154" t="s">
        <v>251</v>
      </c>
      <c r="D94" s="51" t="s">
        <v>633</v>
      </c>
      <c r="E94" s="154" t="s">
        <v>398</v>
      </c>
      <c r="F94" s="150" t="s">
        <v>401</v>
      </c>
      <c r="G94" s="286">
        <f t="shared" si="13"/>
        <v>10</v>
      </c>
      <c r="H94" s="363">
        <f t="shared" si="13"/>
        <v>10</v>
      </c>
      <c r="I94" s="284">
        <f t="shared" si="10"/>
        <v>100</v>
      </c>
    </row>
    <row r="95" spans="1:9" ht="30" x14ac:dyDescent="0.25">
      <c r="A95" s="154" t="s">
        <v>455</v>
      </c>
      <c r="B95" s="154" t="s">
        <v>249</v>
      </c>
      <c r="C95" s="154" t="s">
        <v>251</v>
      </c>
      <c r="D95" s="51" t="s">
        <v>633</v>
      </c>
      <c r="E95" s="154" t="s">
        <v>399</v>
      </c>
      <c r="F95" s="150" t="s">
        <v>402</v>
      </c>
      <c r="G95" s="286">
        <f t="shared" si="13"/>
        <v>10</v>
      </c>
      <c r="H95" s="363">
        <f t="shared" si="13"/>
        <v>10</v>
      </c>
      <c r="I95" s="284">
        <f t="shared" si="10"/>
        <v>100</v>
      </c>
    </row>
    <row r="96" spans="1:9" ht="30" x14ac:dyDescent="0.25">
      <c r="A96" s="154" t="s">
        <v>455</v>
      </c>
      <c r="B96" s="154" t="s">
        <v>249</v>
      </c>
      <c r="C96" s="154" t="s">
        <v>251</v>
      </c>
      <c r="D96" s="51" t="s">
        <v>633</v>
      </c>
      <c r="E96" s="154" t="s">
        <v>240</v>
      </c>
      <c r="F96" s="150" t="s">
        <v>239</v>
      </c>
      <c r="G96" s="139">
        <v>10</v>
      </c>
      <c r="H96" s="363">
        <f>'3'!G97</f>
        <v>10</v>
      </c>
      <c r="I96" s="284">
        <f t="shared" si="10"/>
        <v>100</v>
      </c>
    </row>
    <row r="97" spans="1:9" ht="15.75" x14ac:dyDescent="0.25">
      <c r="A97" s="299" t="s">
        <v>455</v>
      </c>
      <c r="B97" s="299" t="s">
        <v>249</v>
      </c>
      <c r="C97" s="299" t="s">
        <v>251</v>
      </c>
      <c r="D97" s="299"/>
      <c r="E97" s="299"/>
      <c r="F97" s="300" t="s">
        <v>350</v>
      </c>
      <c r="G97" s="301">
        <f>G98+G102+G110+G106</f>
        <v>648.66</v>
      </c>
      <c r="H97" s="373">
        <f>H98+H102+H110+H106</f>
        <v>478.82</v>
      </c>
      <c r="I97" s="284">
        <f t="shared" si="10"/>
        <v>73.8167915394814</v>
      </c>
    </row>
    <row r="98" spans="1:9" ht="30" x14ac:dyDescent="0.25">
      <c r="A98" s="154" t="s">
        <v>455</v>
      </c>
      <c r="B98" s="154" t="s">
        <v>249</v>
      </c>
      <c r="C98" s="154" t="s">
        <v>251</v>
      </c>
      <c r="D98" s="51" t="s">
        <v>546</v>
      </c>
      <c r="E98" s="154"/>
      <c r="F98" s="68" t="s">
        <v>655</v>
      </c>
      <c r="G98" s="286">
        <f t="shared" ref="G98:H100" si="14">G99</f>
        <v>191.66</v>
      </c>
      <c r="H98" s="363">
        <f t="shared" si="14"/>
        <v>25.4</v>
      </c>
      <c r="I98" s="284">
        <f t="shared" si="10"/>
        <v>13.252634874256497</v>
      </c>
    </row>
    <row r="99" spans="1:9" ht="30" x14ac:dyDescent="0.25">
      <c r="A99" s="154" t="s">
        <v>455</v>
      </c>
      <c r="B99" s="154" t="s">
        <v>249</v>
      </c>
      <c r="C99" s="154" t="s">
        <v>251</v>
      </c>
      <c r="D99" s="51" t="s">
        <v>546</v>
      </c>
      <c r="E99" s="154" t="s">
        <v>398</v>
      </c>
      <c r="F99" s="150" t="s">
        <v>401</v>
      </c>
      <c r="G99" s="286">
        <f t="shared" si="14"/>
        <v>191.66</v>
      </c>
      <c r="H99" s="363">
        <f t="shared" si="14"/>
        <v>25.4</v>
      </c>
      <c r="I99" s="284">
        <f t="shared" si="10"/>
        <v>13.252634874256497</v>
      </c>
    </row>
    <row r="100" spans="1:9" ht="30" x14ac:dyDescent="0.25">
      <c r="A100" s="154" t="s">
        <v>455</v>
      </c>
      <c r="B100" s="154" t="s">
        <v>249</v>
      </c>
      <c r="C100" s="154" t="s">
        <v>251</v>
      </c>
      <c r="D100" s="51" t="s">
        <v>546</v>
      </c>
      <c r="E100" s="154" t="s">
        <v>399</v>
      </c>
      <c r="F100" s="150" t="s">
        <v>402</v>
      </c>
      <c r="G100" s="286">
        <f t="shared" si="14"/>
        <v>191.66</v>
      </c>
      <c r="H100" s="363">
        <f t="shared" si="14"/>
        <v>25.4</v>
      </c>
      <c r="I100" s="284">
        <f t="shared" si="10"/>
        <v>13.252634874256497</v>
      </c>
    </row>
    <row r="101" spans="1:9" ht="30" x14ac:dyDescent="0.25">
      <c r="A101" s="154" t="s">
        <v>455</v>
      </c>
      <c r="B101" s="154" t="s">
        <v>249</v>
      </c>
      <c r="C101" s="154" t="s">
        <v>251</v>
      </c>
      <c r="D101" s="51" t="s">
        <v>546</v>
      </c>
      <c r="E101" s="154" t="s">
        <v>240</v>
      </c>
      <c r="F101" s="150" t="s">
        <v>239</v>
      </c>
      <c r="G101" s="139">
        <v>191.66</v>
      </c>
      <c r="H101" s="363">
        <f>'3'!G101</f>
        <v>25.4</v>
      </c>
      <c r="I101" s="284">
        <f t="shared" si="10"/>
        <v>13.252634874256497</v>
      </c>
    </row>
    <row r="102" spans="1:9" ht="45" x14ac:dyDescent="0.25">
      <c r="A102" s="154" t="s">
        <v>455</v>
      </c>
      <c r="B102" s="154" t="s">
        <v>249</v>
      </c>
      <c r="C102" s="154" t="s">
        <v>251</v>
      </c>
      <c r="D102" s="51" t="s">
        <v>539</v>
      </c>
      <c r="E102" s="154"/>
      <c r="F102" s="68" t="s">
        <v>656</v>
      </c>
      <c r="G102" s="286">
        <f t="shared" ref="G102:H104" si="15">G103</f>
        <v>5</v>
      </c>
      <c r="H102" s="363">
        <f t="shared" si="15"/>
        <v>1.43</v>
      </c>
      <c r="I102" s="284">
        <f t="shared" si="10"/>
        <v>28.6</v>
      </c>
    </row>
    <row r="103" spans="1:9" ht="30" x14ac:dyDescent="0.25">
      <c r="A103" s="154" t="s">
        <v>455</v>
      </c>
      <c r="B103" s="154" t="s">
        <v>249</v>
      </c>
      <c r="C103" s="154" t="s">
        <v>251</v>
      </c>
      <c r="D103" s="51" t="s">
        <v>539</v>
      </c>
      <c r="E103" s="154" t="s">
        <v>398</v>
      </c>
      <c r="F103" s="150" t="s">
        <v>401</v>
      </c>
      <c r="G103" s="286">
        <f t="shared" si="15"/>
        <v>5</v>
      </c>
      <c r="H103" s="363">
        <f t="shared" si="15"/>
        <v>1.43</v>
      </c>
      <c r="I103" s="284">
        <f t="shared" si="10"/>
        <v>28.6</v>
      </c>
    </row>
    <row r="104" spans="1:9" ht="30" x14ac:dyDescent="0.25">
      <c r="A104" s="154" t="s">
        <v>455</v>
      </c>
      <c r="B104" s="154" t="s">
        <v>249</v>
      </c>
      <c r="C104" s="154" t="s">
        <v>251</v>
      </c>
      <c r="D104" s="51" t="s">
        <v>539</v>
      </c>
      <c r="E104" s="154" t="s">
        <v>399</v>
      </c>
      <c r="F104" s="150" t="s">
        <v>402</v>
      </c>
      <c r="G104" s="286">
        <f t="shared" si="15"/>
        <v>5</v>
      </c>
      <c r="H104" s="363">
        <f t="shared" si="15"/>
        <v>1.43</v>
      </c>
      <c r="I104" s="284">
        <f t="shared" si="10"/>
        <v>28.6</v>
      </c>
    </row>
    <row r="105" spans="1:9" ht="30" x14ac:dyDescent="0.25">
      <c r="A105" s="154" t="s">
        <v>455</v>
      </c>
      <c r="B105" s="154" t="s">
        <v>249</v>
      </c>
      <c r="C105" s="154" t="s">
        <v>251</v>
      </c>
      <c r="D105" s="51" t="s">
        <v>539</v>
      </c>
      <c r="E105" s="154" t="s">
        <v>240</v>
      </c>
      <c r="F105" s="150" t="s">
        <v>343</v>
      </c>
      <c r="G105" s="139">
        <v>5</v>
      </c>
      <c r="H105" s="363">
        <f>'3'!G105</f>
        <v>1.43</v>
      </c>
      <c r="I105" s="284">
        <f t="shared" si="10"/>
        <v>28.6</v>
      </c>
    </row>
    <row r="106" spans="1:9" ht="30" x14ac:dyDescent="0.25">
      <c r="A106" s="154" t="s">
        <v>455</v>
      </c>
      <c r="B106" s="154" t="s">
        <v>249</v>
      </c>
      <c r="C106" s="154" t="s">
        <v>251</v>
      </c>
      <c r="D106" s="51" t="s">
        <v>630</v>
      </c>
      <c r="E106" s="154"/>
      <c r="F106" s="68" t="s">
        <v>657</v>
      </c>
      <c r="G106" s="286">
        <f t="shared" ref="G106:H108" si="16">G107</f>
        <v>372</v>
      </c>
      <c r="H106" s="363">
        <f t="shared" si="16"/>
        <v>371.99</v>
      </c>
      <c r="I106" s="284">
        <f t="shared" si="10"/>
        <v>99.997311827956992</v>
      </c>
    </row>
    <row r="107" spans="1:9" ht="30" x14ac:dyDescent="0.25">
      <c r="A107" s="154" t="s">
        <v>455</v>
      </c>
      <c r="B107" s="154" t="s">
        <v>249</v>
      </c>
      <c r="C107" s="154" t="s">
        <v>251</v>
      </c>
      <c r="D107" s="51" t="s">
        <v>630</v>
      </c>
      <c r="E107" s="154" t="s">
        <v>398</v>
      </c>
      <c r="F107" s="150" t="s">
        <v>401</v>
      </c>
      <c r="G107" s="286">
        <f t="shared" si="16"/>
        <v>372</v>
      </c>
      <c r="H107" s="363">
        <f t="shared" si="16"/>
        <v>371.99</v>
      </c>
      <c r="I107" s="284">
        <f t="shared" si="10"/>
        <v>99.997311827956992</v>
      </c>
    </row>
    <row r="108" spans="1:9" ht="30" x14ac:dyDescent="0.25">
      <c r="A108" s="154" t="s">
        <v>455</v>
      </c>
      <c r="B108" s="154" t="s">
        <v>249</v>
      </c>
      <c r="C108" s="154" t="s">
        <v>251</v>
      </c>
      <c r="D108" s="51" t="s">
        <v>630</v>
      </c>
      <c r="E108" s="154" t="s">
        <v>399</v>
      </c>
      <c r="F108" s="150" t="s">
        <v>402</v>
      </c>
      <c r="G108" s="286">
        <f t="shared" si="16"/>
        <v>372</v>
      </c>
      <c r="H108" s="363">
        <f t="shared" si="16"/>
        <v>371.99</v>
      </c>
      <c r="I108" s="284">
        <f t="shared" si="10"/>
        <v>99.997311827956992</v>
      </c>
    </row>
    <row r="109" spans="1:9" ht="30" x14ac:dyDescent="0.25">
      <c r="A109" s="154" t="s">
        <v>455</v>
      </c>
      <c r="B109" s="154" t="s">
        <v>249</v>
      </c>
      <c r="C109" s="154" t="s">
        <v>251</v>
      </c>
      <c r="D109" s="51" t="s">
        <v>630</v>
      </c>
      <c r="E109" s="154" t="s">
        <v>240</v>
      </c>
      <c r="F109" s="150" t="s">
        <v>343</v>
      </c>
      <c r="G109" s="139">
        <v>372</v>
      </c>
      <c r="H109" s="363">
        <f>'3'!G109</f>
        <v>371.99</v>
      </c>
      <c r="I109" s="284">
        <f t="shared" si="10"/>
        <v>99.997311827956992</v>
      </c>
    </row>
    <row r="110" spans="1:9" ht="45" x14ac:dyDescent="0.25">
      <c r="A110" s="154" t="s">
        <v>455</v>
      </c>
      <c r="B110" s="154" t="s">
        <v>249</v>
      </c>
      <c r="C110" s="154" t="s">
        <v>251</v>
      </c>
      <c r="D110" s="51" t="s">
        <v>654</v>
      </c>
      <c r="E110" s="154"/>
      <c r="F110" s="68" t="s">
        <v>658</v>
      </c>
      <c r="G110" s="286">
        <f t="shared" ref="G110:H112" si="17">G111</f>
        <v>80</v>
      </c>
      <c r="H110" s="363">
        <f t="shared" si="17"/>
        <v>80</v>
      </c>
      <c r="I110" s="284">
        <f t="shared" si="10"/>
        <v>100</v>
      </c>
    </row>
    <row r="111" spans="1:9" ht="30" x14ac:dyDescent="0.25">
      <c r="A111" s="154" t="s">
        <v>455</v>
      </c>
      <c r="B111" s="154" t="s">
        <v>249</v>
      </c>
      <c r="C111" s="154" t="s">
        <v>251</v>
      </c>
      <c r="D111" s="51" t="s">
        <v>654</v>
      </c>
      <c r="E111" s="154" t="s">
        <v>398</v>
      </c>
      <c r="F111" s="150" t="s">
        <v>401</v>
      </c>
      <c r="G111" s="286">
        <f t="shared" si="17"/>
        <v>80</v>
      </c>
      <c r="H111" s="363">
        <f t="shared" si="17"/>
        <v>80</v>
      </c>
      <c r="I111" s="284">
        <f t="shared" si="10"/>
        <v>100</v>
      </c>
    </row>
    <row r="112" spans="1:9" ht="30" x14ac:dyDescent="0.25">
      <c r="A112" s="154" t="s">
        <v>455</v>
      </c>
      <c r="B112" s="154" t="s">
        <v>249</v>
      </c>
      <c r="C112" s="154" t="s">
        <v>251</v>
      </c>
      <c r="D112" s="51" t="s">
        <v>654</v>
      </c>
      <c r="E112" s="154" t="s">
        <v>399</v>
      </c>
      <c r="F112" s="150" t="s">
        <v>402</v>
      </c>
      <c r="G112" s="286">
        <f t="shared" si="17"/>
        <v>80</v>
      </c>
      <c r="H112" s="363">
        <f t="shared" si="17"/>
        <v>80</v>
      </c>
      <c r="I112" s="284">
        <f t="shared" si="10"/>
        <v>100</v>
      </c>
    </row>
    <row r="113" spans="1:9" ht="30" x14ac:dyDescent="0.25">
      <c r="A113" s="154" t="s">
        <v>455</v>
      </c>
      <c r="B113" s="154" t="s">
        <v>249</v>
      </c>
      <c r="C113" s="154" t="s">
        <v>251</v>
      </c>
      <c r="D113" s="51" t="s">
        <v>654</v>
      </c>
      <c r="E113" s="154" t="s">
        <v>240</v>
      </c>
      <c r="F113" s="150" t="s">
        <v>343</v>
      </c>
      <c r="G113" s="139">
        <v>80</v>
      </c>
      <c r="H113" s="363">
        <f>'3'!G113</f>
        <v>80</v>
      </c>
      <c r="I113" s="284">
        <f t="shared" si="10"/>
        <v>100</v>
      </c>
    </row>
    <row r="114" spans="1:9" ht="15.75" x14ac:dyDescent="0.25">
      <c r="A114" s="302" t="s">
        <v>455</v>
      </c>
      <c r="B114" s="302" t="s">
        <v>351</v>
      </c>
      <c r="C114" s="303"/>
      <c r="D114" s="303"/>
      <c r="E114" s="303"/>
      <c r="F114" s="304" t="s">
        <v>353</v>
      </c>
      <c r="G114" s="305">
        <f t="shared" ref="G114:H116" si="18">G115</f>
        <v>49</v>
      </c>
      <c r="H114" s="367">
        <f t="shared" si="18"/>
        <v>49</v>
      </c>
      <c r="I114" s="284">
        <f t="shared" si="10"/>
        <v>100</v>
      </c>
    </row>
    <row r="115" spans="1:9" ht="15.75" x14ac:dyDescent="0.25">
      <c r="A115" s="154" t="s">
        <v>455</v>
      </c>
      <c r="B115" s="154" t="s">
        <v>351</v>
      </c>
      <c r="C115" s="154" t="s">
        <v>352</v>
      </c>
      <c r="D115" s="152"/>
      <c r="E115" s="152"/>
      <c r="F115" s="150" t="s">
        <v>354</v>
      </c>
      <c r="G115" s="286">
        <f t="shared" si="18"/>
        <v>49</v>
      </c>
      <c r="H115" s="363">
        <f t="shared" si="18"/>
        <v>49</v>
      </c>
      <c r="I115" s="284">
        <f t="shared" si="10"/>
        <v>100</v>
      </c>
    </row>
    <row r="116" spans="1:9" ht="15.75" x14ac:dyDescent="0.25">
      <c r="A116" s="154" t="s">
        <v>455</v>
      </c>
      <c r="B116" s="154" t="s">
        <v>351</v>
      </c>
      <c r="C116" s="154" t="s">
        <v>352</v>
      </c>
      <c r="D116" s="154" t="s">
        <v>547</v>
      </c>
      <c r="E116" s="154"/>
      <c r="F116" s="150" t="s">
        <v>350</v>
      </c>
      <c r="G116" s="286">
        <f t="shared" si="18"/>
        <v>49</v>
      </c>
      <c r="H116" s="363">
        <f t="shared" si="18"/>
        <v>49</v>
      </c>
      <c r="I116" s="284">
        <f t="shared" si="10"/>
        <v>100</v>
      </c>
    </row>
    <row r="117" spans="1:9" ht="33.75" customHeight="1" x14ac:dyDescent="0.25">
      <c r="A117" s="154" t="s">
        <v>455</v>
      </c>
      <c r="B117" s="154" t="s">
        <v>351</v>
      </c>
      <c r="C117" s="154" t="s">
        <v>352</v>
      </c>
      <c r="D117" s="154" t="s">
        <v>547</v>
      </c>
      <c r="E117" s="154"/>
      <c r="F117" s="150" t="s">
        <v>659</v>
      </c>
      <c r="G117" s="286">
        <f t="shared" ref="G117:H119" si="19">G118</f>
        <v>49</v>
      </c>
      <c r="H117" s="363">
        <f t="shared" si="19"/>
        <v>49</v>
      </c>
      <c r="I117" s="284">
        <f t="shared" si="10"/>
        <v>100</v>
      </c>
    </row>
    <row r="118" spans="1:9" ht="33.75" customHeight="1" x14ac:dyDescent="0.25">
      <c r="A118" s="154" t="s">
        <v>455</v>
      </c>
      <c r="B118" s="154" t="s">
        <v>351</v>
      </c>
      <c r="C118" s="154" t="s">
        <v>352</v>
      </c>
      <c r="D118" s="154" t="s">
        <v>547</v>
      </c>
      <c r="E118" s="154" t="s">
        <v>398</v>
      </c>
      <c r="F118" s="150" t="s">
        <v>401</v>
      </c>
      <c r="G118" s="286">
        <f t="shared" si="19"/>
        <v>49</v>
      </c>
      <c r="H118" s="363">
        <f t="shared" si="19"/>
        <v>49</v>
      </c>
      <c r="I118" s="284">
        <f t="shared" si="10"/>
        <v>100</v>
      </c>
    </row>
    <row r="119" spans="1:9" ht="33.75" customHeight="1" x14ac:dyDescent="0.25">
      <c r="A119" s="154" t="s">
        <v>455</v>
      </c>
      <c r="B119" s="154" t="s">
        <v>351</v>
      </c>
      <c r="C119" s="154" t="s">
        <v>352</v>
      </c>
      <c r="D119" s="154" t="s">
        <v>547</v>
      </c>
      <c r="E119" s="154" t="s">
        <v>399</v>
      </c>
      <c r="F119" s="150" t="s">
        <v>402</v>
      </c>
      <c r="G119" s="286">
        <f t="shared" si="19"/>
        <v>49</v>
      </c>
      <c r="H119" s="363">
        <f t="shared" si="19"/>
        <v>49</v>
      </c>
      <c r="I119" s="284">
        <f t="shared" si="10"/>
        <v>100</v>
      </c>
    </row>
    <row r="120" spans="1:9" ht="36" customHeight="1" x14ac:dyDescent="0.25">
      <c r="A120" s="154" t="s">
        <v>455</v>
      </c>
      <c r="B120" s="154" t="s">
        <v>351</v>
      </c>
      <c r="C120" s="154" t="s">
        <v>352</v>
      </c>
      <c r="D120" s="154" t="s">
        <v>547</v>
      </c>
      <c r="E120" s="154" t="s">
        <v>240</v>
      </c>
      <c r="F120" s="150" t="s">
        <v>343</v>
      </c>
      <c r="G120" s="139">
        <v>49</v>
      </c>
      <c r="H120" s="363">
        <f>'3'!G118</f>
        <v>49</v>
      </c>
      <c r="I120" s="284">
        <f t="shared" si="10"/>
        <v>100</v>
      </c>
    </row>
    <row r="121" spans="1:9" ht="42.75" x14ac:dyDescent="0.25">
      <c r="A121" s="302" t="s">
        <v>455</v>
      </c>
      <c r="B121" s="302" t="s">
        <v>255</v>
      </c>
      <c r="C121" s="303"/>
      <c r="D121" s="303"/>
      <c r="E121" s="303"/>
      <c r="F121" s="304" t="s">
        <v>254</v>
      </c>
      <c r="G121" s="305">
        <f>G122</f>
        <v>2553.1999999999998</v>
      </c>
      <c r="H121" s="367">
        <f t="shared" ref="H121" si="20">H122</f>
        <v>2553.1999999999998</v>
      </c>
      <c r="I121" s="284">
        <f t="shared" si="10"/>
        <v>100</v>
      </c>
    </row>
    <row r="122" spans="1:9" ht="15.75" x14ac:dyDescent="0.25">
      <c r="A122" s="154" t="s">
        <v>455</v>
      </c>
      <c r="B122" s="154" t="s">
        <v>255</v>
      </c>
      <c r="C122" s="154" t="s">
        <v>256</v>
      </c>
      <c r="D122" s="152"/>
      <c r="E122" s="152"/>
      <c r="F122" s="150" t="s">
        <v>225</v>
      </c>
      <c r="G122" s="286">
        <f>G123</f>
        <v>2553.1999999999998</v>
      </c>
      <c r="H122" s="363">
        <f>H123</f>
        <v>2553.1999999999998</v>
      </c>
      <c r="I122" s="284">
        <f t="shared" si="10"/>
        <v>100</v>
      </c>
    </row>
    <row r="123" spans="1:9" ht="45" x14ac:dyDescent="0.25">
      <c r="A123" s="154" t="s">
        <v>455</v>
      </c>
      <c r="B123" s="154" t="s">
        <v>255</v>
      </c>
      <c r="C123" s="154" t="s">
        <v>256</v>
      </c>
      <c r="D123" s="154" t="s">
        <v>540</v>
      </c>
      <c r="E123" s="154"/>
      <c r="F123" s="150" t="s">
        <v>257</v>
      </c>
      <c r="G123" s="286">
        <f>G124</f>
        <v>2553.1999999999998</v>
      </c>
      <c r="H123" s="363">
        <f>H124</f>
        <v>2553.1999999999998</v>
      </c>
      <c r="I123" s="284">
        <f t="shared" si="10"/>
        <v>100</v>
      </c>
    </row>
    <row r="124" spans="1:9" ht="15.75" x14ac:dyDescent="0.25">
      <c r="A124" s="154" t="s">
        <v>455</v>
      </c>
      <c r="B124" s="154" t="s">
        <v>255</v>
      </c>
      <c r="C124" s="154" t="s">
        <v>256</v>
      </c>
      <c r="D124" s="154" t="s">
        <v>540</v>
      </c>
      <c r="E124" s="154" t="s">
        <v>397</v>
      </c>
      <c r="F124" s="150" t="s">
        <v>400</v>
      </c>
      <c r="G124" s="286">
        <f>G125</f>
        <v>2553.1999999999998</v>
      </c>
      <c r="H124" s="363">
        <f>H125</f>
        <v>2553.1999999999998</v>
      </c>
      <c r="I124" s="284">
        <f t="shared" si="10"/>
        <v>100</v>
      </c>
    </row>
    <row r="125" spans="1:9" ht="15.75" x14ac:dyDescent="0.25">
      <c r="A125" s="154" t="s">
        <v>455</v>
      </c>
      <c r="B125" s="154" t="s">
        <v>255</v>
      </c>
      <c r="C125" s="154" t="s">
        <v>256</v>
      </c>
      <c r="D125" s="154" t="s">
        <v>540</v>
      </c>
      <c r="E125" s="154" t="s">
        <v>250</v>
      </c>
      <c r="F125" s="150" t="s">
        <v>210</v>
      </c>
      <c r="G125" s="139">
        <v>2553.1999999999998</v>
      </c>
      <c r="H125" s="363">
        <f>'3'!G123</f>
        <v>2553.1999999999998</v>
      </c>
      <c r="I125" s="284">
        <f t="shared" si="10"/>
        <v>100</v>
      </c>
    </row>
    <row r="126" spans="1:9" ht="15.75" x14ac:dyDescent="0.25">
      <c r="A126" s="157"/>
      <c r="B126" s="158"/>
      <c r="C126" s="158"/>
      <c r="D126" s="158"/>
      <c r="E126" s="158"/>
      <c r="F126" s="159" t="s">
        <v>221</v>
      </c>
      <c r="G126" s="286">
        <f>G5</f>
        <v>10014.484</v>
      </c>
      <c r="H126" s="363">
        <f>H5</f>
        <v>9786.4039999999986</v>
      </c>
      <c r="I126" s="284">
        <f t="shared" si="10"/>
        <v>97.722498732835348</v>
      </c>
    </row>
  </sheetData>
  <mergeCells count="2">
    <mergeCell ref="A1:I1"/>
    <mergeCell ref="H2:I2"/>
  </mergeCells>
  <pageMargins left="0.70866141732283472" right="0.70866141732283472" top="0.74803149606299213" bottom="0.74803149606299213" header="0.31496062992125984" footer="0.31496062992125984"/>
  <pageSetup paperSize="9" scale="67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opLeftCell="A104" workbookViewId="0">
      <selection activeCell="I6" sqref="I6:I119"/>
    </sheetView>
  </sheetViews>
  <sheetFormatPr defaultRowHeight="12.75" x14ac:dyDescent="0.2"/>
  <cols>
    <col min="1" max="1" width="7.42578125" customWidth="1"/>
    <col min="2" max="2" width="5" customWidth="1"/>
    <col min="3" max="3" width="8" customWidth="1"/>
    <col min="4" max="4" width="13.28515625" customWidth="1"/>
    <col min="5" max="5" width="7.85546875" customWidth="1"/>
    <col min="6" max="6" width="54.28515625" customWidth="1"/>
    <col min="7" max="7" width="13.28515625" customWidth="1"/>
    <col min="8" max="8" width="13.85546875" customWidth="1"/>
    <col min="9" max="9" width="10.140625" customWidth="1"/>
  </cols>
  <sheetData>
    <row r="1" spans="1:9" ht="54" customHeight="1" x14ac:dyDescent="0.2">
      <c r="A1" s="443" t="s">
        <v>705</v>
      </c>
      <c r="B1" s="443"/>
      <c r="C1" s="443"/>
      <c r="D1" s="443"/>
      <c r="E1" s="443"/>
      <c r="F1" s="443"/>
      <c r="G1" s="443"/>
      <c r="H1" s="443"/>
      <c r="I1" s="443"/>
    </row>
    <row r="2" spans="1:9" ht="15.75" x14ac:dyDescent="0.25">
      <c r="B2" s="271"/>
      <c r="C2" s="271"/>
      <c r="D2" s="271"/>
      <c r="E2" s="271"/>
      <c r="F2" s="271"/>
      <c r="G2" s="271"/>
      <c r="H2" s="445" t="s">
        <v>329</v>
      </c>
      <c r="I2" s="445"/>
    </row>
    <row r="3" spans="1:9" ht="47.25" x14ac:dyDescent="0.2">
      <c r="A3" s="58" t="s">
        <v>259</v>
      </c>
      <c r="B3" s="58" t="s">
        <v>214</v>
      </c>
      <c r="C3" s="58" t="s">
        <v>215</v>
      </c>
      <c r="D3" s="58" t="s">
        <v>260</v>
      </c>
      <c r="E3" s="58" t="s">
        <v>226</v>
      </c>
      <c r="F3" s="58" t="s">
        <v>158</v>
      </c>
      <c r="G3" s="34" t="s">
        <v>330</v>
      </c>
      <c r="H3" s="34" t="s">
        <v>331</v>
      </c>
      <c r="I3" s="34" t="s">
        <v>367</v>
      </c>
    </row>
    <row r="4" spans="1:9" ht="15.75" x14ac:dyDescent="0.25">
      <c r="A4" s="59">
        <v>1</v>
      </c>
      <c r="B4" s="59">
        <v>2</v>
      </c>
      <c r="C4" s="59">
        <v>3</v>
      </c>
      <c r="D4" s="59">
        <v>4</v>
      </c>
      <c r="E4" s="59">
        <v>5</v>
      </c>
      <c r="F4" s="59">
        <v>6</v>
      </c>
      <c r="G4" s="60">
        <v>7</v>
      </c>
      <c r="H4" s="60">
        <v>8</v>
      </c>
      <c r="I4" s="60">
        <v>9</v>
      </c>
    </row>
    <row r="5" spans="1:9" ht="28.5" x14ac:dyDescent="0.25">
      <c r="A5" s="152"/>
      <c r="B5" s="154"/>
      <c r="C5" s="154"/>
      <c r="D5" s="154"/>
      <c r="E5" s="154"/>
      <c r="F5" s="155" t="s">
        <v>454</v>
      </c>
      <c r="G5" s="288"/>
      <c r="H5" s="288"/>
      <c r="I5" s="288"/>
    </row>
    <row r="6" spans="1:9" ht="15.75" x14ac:dyDescent="0.25">
      <c r="A6" s="152"/>
      <c r="B6" s="154"/>
      <c r="C6" s="154"/>
      <c r="D6" s="154"/>
      <c r="E6" s="154"/>
      <c r="F6" s="155" t="s">
        <v>613</v>
      </c>
      <c r="G6" s="288">
        <f>G7+G56+G64+G74</f>
        <v>7319.4439999999995</v>
      </c>
      <c r="H6" s="288">
        <f>H7+H56+H64+H74</f>
        <v>7305.1639999999998</v>
      </c>
      <c r="I6" s="288">
        <f t="shared" ref="I6:I88" si="0">H6*100/G6</f>
        <v>99.804903213959975</v>
      </c>
    </row>
    <row r="7" spans="1:9" ht="15.75" x14ac:dyDescent="0.25">
      <c r="A7" s="152" t="s">
        <v>455</v>
      </c>
      <c r="B7" s="152" t="s">
        <v>228</v>
      </c>
      <c r="C7" s="154"/>
      <c r="D7" s="154"/>
      <c r="E7" s="154"/>
      <c r="F7" s="155" t="s">
        <v>227</v>
      </c>
      <c r="G7" s="288">
        <f>G8+G35+G40+G44+G15</f>
        <v>4346.348</v>
      </c>
      <c r="H7" s="288">
        <f>H8+H35+H40+H44+H15</f>
        <v>4332.0640000000003</v>
      </c>
      <c r="I7" s="288">
        <f t="shared" si="0"/>
        <v>99.671356274279006</v>
      </c>
    </row>
    <row r="8" spans="1:9" ht="30" x14ac:dyDescent="0.25">
      <c r="A8" s="154" t="s">
        <v>455</v>
      </c>
      <c r="B8" s="154" t="s">
        <v>228</v>
      </c>
      <c r="C8" s="154" t="s">
        <v>230</v>
      </c>
      <c r="D8" s="154"/>
      <c r="E8" s="154"/>
      <c r="F8" s="150" t="s">
        <v>229</v>
      </c>
      <c r="G8" s="284">
        <f>G9</f>
        <v>905.15700000000004</v>
      </c>
      <c r="H8" s="284">
        <f t="shared" ref="H8:H9" si="1">H9</f>
        <v>905.15</v>
      </c>
      <c r="I8" s="288">
        <f t="shared" si="0"/>
        <v>99.999226653497672</v>
      </c>
    </row>
    <row r="9" spans="1:9" ht="60" x14ac:dyDescent="0.25">
      <c r="A9" s="154" t="s">
        <v>455</v>
      </c>
      <c r="B9" s="154" t="s">
        <v>228</v>
      </c>
      <c r="C9" s="154" t="s">
        <v>230</v>
      </c>
      <c r="D9" s="51" t="s">
        <v>525</v>
      </c>
      <c r="E9" s="154"/>
      <c r="F9" s="150" t="s">
        <v>231</v>
      </c>
      <c r="G9" s="285">
        <f>G10</f>
        <v>905.15700000000004</v>
      </c>
      <c r="H9" s="285">
        <f t="shared" si="1"/>
        <v>905.15</v>
      </c>
      <c r="I9" s="288">
        <f t="shared" si="0"/>
        <v>99.999226653497672</v>
      </c>
    </row>
    <row r="10" spans="1:9" ht="15.75" x14ac:dyDescent="0.25">
      <c r="A10" s="154" t="s">
        <v>455</v>
      </c>
      <c r="B10" s="154" t="s">
        <v>228</v>
      </c>
      <c r="C10" s="154" t="s">
        <v>230</v>
      </c>
      <c r="D10" s="51" t="s">
        <v>525</v>
      </c>
      <c r="E10" s="154"/>
      <c r="F10" s="150" t="s">
        <v>232</v>
      </c>
      <c r="G10" s="286">
        <f>G11</f>
        <v>905.15700000000004</v>
      </c>
      <c r="H10" s="286">
        <f>H11</f>
        <v>905.15</v>
      </c>
      <c r="I10" s="288">
        <f t="shared" si="0"/>
        <v>99.999226653497672</v>
      </c>
    </row>
    <row r="11" spans="1:9" ht="75" x14ac:dyDescent="0.25">
      <c r="A11" s="154" t="s">
        <v>455</v>
      </c>
      <c r="B11" s="154" t="s">
        <v>228</v>
      </c>
      <c r="C11" s="154" t="s">
        <v>230</v>
      </c>
      <c r="D11" s="51" t="s">
        <v>525</v>
      </c>
      <c r="E11" s="154" t="s">
        <v>313</v>
      </c>
      <c r="F11" s="150" t="s">
        <v>404</v>
      </c>
      <c r="G11" s="286">
        <f>G12</f>
        <v>905.15700000000004</v>
      </c>
      <c r="H11" s="286">
        <f>H12</f>
        <v>905.15</v>
      </c>
      <c r="I11" s="288">
        <f t="shared" si="0"/>
        <v>99.999226653497672</v>
      </c>
    </row>
    <row r="12" spans="1:9" ht="30" x14ac:dyDescent="0.25">
      <c r="A12" s="154" t="s">
        <v>455</v>
      </c>
      <c r="B12" s="154" t="s">
        <v>228</v>
      </c>
      <c r="C12" s="154" t="s">
        <v>230</v>
      </c>
      <c r="D12" s="51" t="s">
        <v>525</v>
      </c>
      <c r="E12" s="154" t="s">
        <v>403</v>
      </c>
      <c r="F12" s="150" t="s">
        <v>405</v>
      </c>
      <c r="G12" s="286">
        <f>G13+G14</f>
        <v>905.15700000000004</v>
      </c>
      <c r="H12" s="286">
        <f>H13+H14</f>
        <v>905.15</v>
      </c>
      <c r="I12" s="288">
        <f t="shared" si="0"/>
        <v>99.999226653497672</v>
      </c>
    </row>
    <row r="13" spans="1:9" ht="30" x14ac:dyDescent="0.25">
      <c r="A13" s="154" t="s">
        <v>455</v>
      </c>
      <c r="B13" s="154" t="s">
        <v>228</v>
      </c>
      <c r="C13" s="154" t="s">
        <v>230</v>
      </c>
      <c r="D13" s="51" t="s">
        <v>525</v>
      </c>
      <c r="E13" s="154" t="s">
        <v>233</v>
      </c>
      <c r="F13" s="255" t="s">
        <v>524</v>
      </c>
      <c r="G13" s="286">
        <f>'анализ исполнения расходов'!G12</f>
        <v>694.01700000000005</v>
      </c>
      <c r="H13" s="286">
        <f>'3'!G14</f>
        <v>694.01</v>
      </c>
      <c r="I13" s="288">
        <f t="shared" si="0"/>
        <v>99.998991379173702</v>
      </c>
    </row>
    <row r="14" spans="1:9" ht="45" x14ac:dyDescent="0.25">
      <c r="A14" s="154" t="s">
        <v>455</v>
      </c>
      <c r="B14" s="154" t="s">
        <v>228</v>
      </c>
      <c r="C14" s="154" t="s">
        <v>230</v>
      </c>
      <c r="D14" s="51" t="s">
        <v>525</v>
      </c>
      <c r="E14" s="154" t="s">
        <v>526</v>
      </c>
      <c r="F14" s="255" t="s">
        <v>527</v>
      </c>
      <c r="G14" s="286">
        <f>'анализ исполнения расходов'!G13</f>
        <v>211.14</v>
      </c>
      <c r="H14" s="286">
        <f>'3'!G15</f>
        <v>211.14</v>
      </c>
      <c r="I14" s="288">
        <f t="shared" si="0"/>
        <v>100</v>
      </c>
    </row>
    <row r="15" spans="1:9" ht="60" x14ac:dyDescent="0.25">
      <c r="A15" s="154" t="s">
        <v>455</v>
      </c>
      <c r="B15" s="154" t="s">
        <v>228</v>
      </c>
      <c r="C15" s="154" t="s">
        <v>235</v>
      </c>
      <c r="D15" s="154"/>
      <c r="E15" s="154"/>
      <c r="F15" s="150" t="s">
        <v>234</v>
      </c>
      <c r="G15" s="286">
        <f>G18+G16</f>
        <v>2313.04</v>
      </c>
      <c r="H15" s="286">
        <f>H18+H16</f>
        <v>2301.9440000000004</v>
      </c>
      <c r="I15" s="288">
        <f t="shared" si="0"/>
        <v>99.520284992909794</v>
      </c>
    </row>
    <row r="16" spans="1:9" ht="15.75" x14ac:dyDescent="0.25">
      <c r="A16" s="154" t="s">
        <v>455</v>
      </c>
      <c r="B16" s="154" t="s">
        <v>228</v>
      </c>
      <c r="C16" s="154" t="s">
        <v>235</v>
      </c>
      <c r="D16" s="154" t="s">
        <v>542</v>
      </c>
      <c r="E16" s="154"/>
      <c r="F16" s="150" t="s">
        <v>356</v>
      </c>
      <c r="G16" s="286">
        <f>G17</f>
        <v>16.100000000000001</v>
      </c>
      <c r="H16" s="286">
        <f>H17</f>
        <v>16.100000000000001</v>
      </c>
      <c r="I16" s="288">
        <f t="shared" si="0"/>
        <v>100</v>
      </c>
    </row>
    <row r="17" spans="1:9" ht="30" x14ac:dyDescent="0.25">
      <c r="A17" s="154" t="s">
        <v>455</v>
      </c>
      <c r="B17" s="154" t="s">
        <v>228</v>
      </c>
      <c r="C17" s="154" t="s">
        <v>235</v>
      </c>
      <c r="D17" s="154" t="s">
        <v>542</v>
      </c>
      <c r="E17" s="154" t="s">
        <v>240</v>
      </c>
      <c r="F17" s="150" t="s">
        <v>239</v>
      </c>
      <c r="G17" s="286">
        <f>'анализ исполнения расходов'!G16</f>
        <v>16.100000000000001</v>
      </c>
      <c r="H17" s="286">
        <f>'анализ исполнения расходов'!H16</f>
        <v>16.100000000000001</v>
      </c>
      <c r="I17" s="288">
        <f t="shared" si="0"/>
        <v>100</v>
      </c>
    </row>
    <row r="18" spans="1:9" ht="60" x14ac:dyDescent="0.25">
      <c r="A18" s="154" t="s">
        <v>455</v>
      </c>
      <c r="B18" s="154" t="s">
        <v>228</v>
      </c>
      <c r="C18" s="154" t="s">
        <v>235</v>
      </c>
      <c r="D18" s="51" t="s">
        <v>528</v>
      </c>
      <c r="E18" s="154"/>
      <c r="F18" s="150" t="s">
        <v>231</v>
      </c>
      <c r="G18" s="286">
        <f>G19</f>
        <v>2296.94</v>
      </c>
      <c r="H18" s="286">
        <f t="shared" ref="H18" si="2">H19</f>
        <v>2285.8440000000005</v>
      </c>
      <c r="I18" s="288">
        <f t="shared" si="0"/>
        <v>99.516922514301655</v>
      </c>
    </row>
    <row r="19" spans="1:9" ht="15.75" x14ac:dyDescent="0.25">
      <c r="A19" s="154" t="s">
        <v>455</v>
      </c>
      <c r="B19" s="154" t="s">
        <v>228</v>
      </c>
      <c r="C19" s="154" t="s">
        <v>235</v>
      </c>
      <c r="D19" s="51" t="s">
        <v>528</v>
      </c>
      <c r="E19" s="154"/>
      <c r="F19" s="150" t="s">
        <v>236</v>
      </c>
      <c r="G19" s="287">
        <f>G20+G25+G28</f>
        <v>2296.94</v>
      </c>
      <c r="H19" s="287">
        <f>H20+H25+H28</f>
        <v>2285.8440000000005</v>
      </c>
      <c r="I19" s="288">
        <f t="shared" si="0"/>
        <v>99.516922514301655</v>
      </c>
    </row>
    <row r="20" spans="1:9" ht="75" x14ac:dyDescent="0.25">
      <c r="A20" s="154" t="s">
        <v>455</v>
      </c>
      <c r="B20" s="154" t="s">
        <v>228</v>
      </c>
      <c r="C20" s="154" t="s">
        <v>235</v>
      </c>
      <c r="D20" s="51" t="s">
        <v>528</v>
      </c>
      <c r="E20" s="154" t="s">
        <v>313</v>
      </c>
      <c r="F20" s="150" t="s">
        <v>404</v>
      </c>
      <c r="G20" s="287">
        <f>G21</f>
        <v>1396.56</v>
      </c>
      <c r="H20" s="287">
        <f>H21</f>
        <v>1394.7240000000002</v>
      </c>
      <c r="I20" s="288">
        <f t="shared" si="0"/>
        <v>99.868534112390464</v>
      </c>
    </row>
    <row r="21" spans="1:9" ht="30" x14ac:dyDescent="0.25">
      <c r="A21" s="154" t="s">
        <v>455</v>
      </c>
      <c r="B21" s="154" t="s">
        <v>228</v>
      </c>
      <c r="C21" s="154" t="s">
        <v>235</v>
      </c>
      <c r="D21" s="51" t="s">
        <v>528</v>
      </c>
      <c r="E21" s="154" t="s">
        <v>403</v>
      </c>
      <c r="F21" s="150" t="s">
        <v>405</v>
      </c>
      <c r="G21" s="287">
        <f>G22+G23+G24</f>
        <v>1396.56</v>
      </c>
      <c r="H21" s="287">
        <f>H22+H23+H24</f>
        <v>1394.7240000000002</v>
      </c>
      <c r="I21" s="288">
        <f t="shared" si="0"/>
        <v>99.868534112390464</v>
      </c>
    </row>
    <row r="22" spans="1:9" ht="30" x14ac:dyDescent="0.25">
      <c r="A22" s="154" t="s">
        <v>455</v>
      </c>
      <c r="B22" s="154" t="s">
        <v>228</v>
      </c>
      <c r="C22" s="154" t="s">
        <v>235</v>
      </c>
      <c r="D22" s="51" t="s">
        <v>528</v>
      </c>
      <c r="E22" s="154" t="s">
        <v>233</v>
      </c>
      <c r="F22" s="255" t="s">
        <v>524</v>
      </c>
      <c r="G22" s="286">
        <f>'анализ исполнения расходов'!G21</f>
        <v>1038.1099999999999</v>
      </c>
      <c r="H22" s="286">
        <f>'3'!G23</f>
        <v>1038.114</v>
      </c>
      <c r="I22" s="288">
        <f t="shared" si="0"/>
        <v>100.00038531562167</v>
      </c>
    </row>
    <row r="23" spans="1:9" ht="30" x14ac:dyDescent="0.25">
      <c r="A23" s="154" t="s">
        <v>455</v>
      </c>
      <c r="B23" s="154" t="s">
        <v>228</v>
      </c>
      <c r="C23" s="154" t="s">
        <v>235</v>
      </c>
      <c r="D23" s="51" t="s">
        <v>528</v>
      </c>
      <c r="E23" s="154" t="s">
        <v>238</v>
      </c>
      <c r="F23" s="150" t="s">
        <v>237</v>
      </c>
      <c r="G23" s="286">
        <f>'анализ исполнения расходов'!G22</f>
        <v>43.4</v>
      </c>
      <c r="H23" s="286">
        <f>'3'!G24</f>
        <v>43.4</v>
      </c>
      <c r="I23" s="288">
        <f t="shared" si="0"/>
        <v>100</v>
      </c>
    </row>
    <row r="24" spans="1:9" ht="45" x14ac:dyDescent="0.25">
      <c r="A24" s="154" t="s">
        <v>455</v>
      </c>
      <c r="B24" s="154" t="s">
        <v>228</v>
      </c>
      <c r="C24" s="154" t="s">
        <v>235</v>
      </c>
      <c r="D24" s="51" t="s">
        <v>528</v>
      </c>
      <c r="E24" s="154" t="s">
        <v>526</v>
      </c>
      <c r="F24" s="255" t="s">
        <v>527</v>
      </c>
      <c r="G24" s="286">
        <f>'анализ исполнения расходов'!G23</f>
        <v>315.05</v>
      </c>
      <c r="H24" s="286">
        <f>'3'!G25</f>
        <v>313.20999999999998</v>
      </c>
      <c r="I24" s="288">
        <f t="shared" si="0"/>
        <v>99.415965719727012</v>
      </c>
    </row>
    <row r="25" spans="1:9" ht="30" x14ac:dyDescent="0.25">
      <c r="A25" s="154" t="s">
        <v>455</v>
      </c>
      <c r="B25" s="154" t="s">
        <v>228</v>
      </c>
      <c r="C25" s="154" t="s">
        <v>235</v>
      </c>
      <c r="D25" s="51" t="s">
        <v>528</v>
      </c>
      <c r="E25" s="154" t="s">
        <v>398</v>
      </c>
      <c r="F25" s="150" t="s">
        <v>401</v>
      </c>
      <c r="G25" s="286">
        <f>G26</f>
        <v>835.85</v>
      </c>
      <c r="H25" s="286">
        <f>H26</f>
        <v>831.07</v>
      </c>
      <c r="I25" s="288">
        <f t="shared" si="0"/>
        <v>99.428127056289995</v>
      </c>
    </row>
    <row r="26" spans="1:9" ht="37.5" customHeight="1" x14ac:dyDescent="0.25">
      <c r="A26" s="154" t="s">
        <v>455</v>
      </c>
      <c r="B26" s="154" t="s">
        <v>228</v>
      </c>
      <c r="C26" s="154" t="s">
        <v>235</v>
      </c>
      <c r="D26" s="51" t="s">
        <v>528</v>
      </c>
      <c r="E26" s="154" t="s">
        <v>399</v>
      </c>
      <c r="F26" s="150" t="s">
        <v>406</v>
      </c>
      <c r="G26" s="286">
        <f>G27</f>
        <v>835.85</v>
      </c>
      <c r="H26" s="286">
        <f>H27</f>
        <v>831.07</v>
      </c>
      <c r="I26" s="288">
        <f t="shared" si="0"/>
        <v>99.428127056289995</v>
      </c>
    </row>
    <row r="27" spans="1:9" ht="30" x14ac:dyDescent="0.25">
      <c r="A27" s="154" t="s">
        <v>455</v>
      </c>
      <c r="B27" s="154" t="s">
        <v>228</v>
      </c>
      <c r="C27" s="154" t="s">
        <v>235</v>
      </c>
      <c r="D27" s="51" t="s">
        <v>528</v>
      </c>
      <c r="E27" s="154" t="s">
        <v>240</v>
      </c>
      <c r="F27" s="150" t="s">
        <v>239</v>
      </c>
      <c r="G27" s="286">
        <f>'анализ исполнения расходов'!G26</f>
        <v>835.85</v>
      </c>
      <c r="H27" s="286">
        <f>'3'!G28</f>
        <v>831.07</v>
      </c>
      <c r="I27" s="288">
        <f t="shared" si="0"/>
        <v>99.428127056289995</v>
      </c>
    </row>
    <row r="28" spans="1:9" ht="15.75" x14ac:dyDescent="0.25">
      <c r="A28" s="154" t="s">
        <v>455</v>
      </c>
      <c r="B28" s="154" t="s">
        <v>228</v>
      </c>
      <c r="C28" s="154" t="s">
        <v>235</v>
      </c>
      <c r="D28" s="51" t="s">
        <v>528</v>
      </c>
      <c r="E28" s="154" t="s">
        <v>407</v>
      </c>
      <c r="F28" s="150" t="s">
        <v>412</v>
      </c>
      <c r="G28" s="286">
        <f>G29+G31</f>
        <v>64.53</v>
      </c>
      <c r="H28" s="286">
        <f>H29+H31</f>
        <v>60.05</v>
      </c>
      <c r="I28" s="288">
        <f t="shared" si="0"/>
        <v>93.057492639082596</v>
      </c>
    </row>
    <row r="29" spans="1:9" ht="15.75" x14ac:dyDescent="0.25">
      <c r="A29" s="154" t="s">
        <v>455</v>
      </c>
      <c r="B29" s="154" t="s">
        <v>228</v>
      </c>
      <c r="C29" s="154" t="s">
        <v>235</v>
      </c>
      <c r="D29" s="51" t="s">
        <v>528</v>
      </c>
      <c r="E29" s="154" t="s">
        <v>610</v>
      </c>
      <c r="F29" s="68" t="s">
        <v>611</v>
      </c>
      <c r="G29" s="286">
        <f>G30</f>
        <v>10</v>
      </c>
      <c r="H29" s="286">
        <f>H30</f>
        <v>8</v>
      </c>
      <c r="I29" s="288">
        <f t="shared" si="0"/>
        <v>80</v>
      </c>
    </row>
    <row r="30" spans="1:9" ht="15.75" x14ac:dyDescent="0.25">
      <c r="A30" s="154" t="s">
        <v>455</v>
      </c>
      <c r="B30" s="154" t="s">
        <v>228</v>
      </c>
      <c r="C30" s="154" t="s">
        <v>235</v>
      </c>
      <c r="D30" s="51" t="s">
        <v>528</v>
      </c>
      <c r="E30" s="154" t="s">
        <v>476</v>
      </c>
      <c r="F30" s="68" t="s">
        <v>477</v>
      </c>
      <c r="G30" s="286">
        <f>'анализ исполнения расходов'!G29</f>
        <v>10</v>
      </c>
      <c r="H30" s="286">
        <f>'3'!G31</f>
        <v>8</v>
      </c>
      <c r="I30" s="288">
        <f t="shared" si="0"/>
        <v>80</v>
      </c>
    </row>
    <row r="31" spans="1:9" ht="15.75" x14ac:dyDescent="0.25">
      <c r="A31" s="154" t="s">
        <v>455</v>
      </c>
      <c r="B31" s="154" t="s">
        <v>228</v>
      </c>
      <c r="C31" s="154" t="s">
        <v>235</v>
      </c>
      <c r="D31" s="51" t="s">
        <v>528</v>
      </c>
      <c r="E31" s="154" t="s">
        <v>411</v>
      </c>
      <c r="F31" s="150" t="s">
        <v>413</v>
      </c>
      <c r="G31" s="286">
        <f>G32+G33+G34</f>
        <v>54.53</v>
      </c>
      <c r="H31" s="286">
        <f>H32+H33+H34</f>
        <v>52.05</v>
      </c>
      <c r="I31" s="288">
        <f t="shared" si="0"/>
        <v>95.452044746011367</v>
      </c>
    </row>
    <row r="32" spans="1:9" ht="30" x14ac:dyDescent="0.25">
      <c r="A32" s="154" t="s">
        <v>455</v>
      </c>
      <c r="B32" s="154" t="s">
        <v>228</v>
      </c>
      <c r="C32" s="154" t="s">
        <v>235</v>
      </c>
      <c r="D32" s="51" t="s">
        <v>528</v>
      </c>
      <c r="E32" s="154" t="s">
        <v>242</v>
      </c>
      <c r="F32" s="68" t="s">
        <v>241</v>
      </c>
      <c r="G32" s="286">
        <f>'анализ исполнения расходов'!G31</f>
        <v>29.16</v>
      </c>
      <c r="H32" s="286">
        <f>'3'!G33</f>
        <v>29.16</v>
      </c>
      <c r="I32" s="288">
        <f t="shared" si="0"/>
        <v>100</v>
      </c>
    </row>
    <row r="33" spans="1:9" ht="15.75" x14ac:dyDescent="0.25">
      <c r="A33" s="154" t="s">
        <v>455</v>
      </c>
      <c r="B33" s="154" t="s">
        <v>228</v>
      </c>
      <c r="C33" s="154" t="s">
        <v>235</v>
      </c>
      <c r="D33" s="51" t="s">
        <v>528</v>
      </c>
      <c r="E33" s="154" t="s">
        <v>243</v>
      </c>
      <c r="F33" s="68" t="s">
        <v>541</v>
      </c>
      <c r="G33" s="286">
        <f>'анализ исполнения расходов'!G32</f>
        <v>13.37</v>
      </c>
      <c r="H33" s="286">
        <f>'3'!G34</f>
        <v>13.37</v>
      </c>
      <c r="I33" s="288">
        <f t="shared" si="0"/>
        <v>100</v>
      </c>
    </row>
    <row r="34" spans="1:9" ht="15.75" x14ac:dyDescent="0.25">
      <c r="A34" s="154" t="s">
        <v>455</v>
      </c>
      <c r="B34" s="154" t="s">
        <v>228</v>
      </c>
      <c r="C34" s="154" t="s">
        <v>235</v>
      </c>
      <c r="D34" s="51" t="s">
        <v>528</v>
      </c>
      <c r="E34" s="154" t="s">
        <v>549</v>
      </c>
      <c r="F34" s="68" t="s">
        <v>548</v>
      </c>
      <c r="G34" s="286">
        <f>'анализ исполнения расходов'!G33</f>
        <v>12</v>
      </c>
      <c r="H34" s="286">
        <f>'3'!G35</f>
        <v>9.52</v>
      </c>
      <c r="I34" s="288">
        <f t="shared" si="0"/>
        <v>79.333333333333329</v>
      </c>
    </row>
    <row r="35" spans="1:9" ht="15.75" x14ac:dyDescent="0.25">
      <c r="A35" s="154" t="s">
        <v>455</v>
      </c>
      <c r="B35" s="154" t="s">
        <v>228</v>
      </c>
      <c r="C35" s="154" t="s">
        <v>543</v>
      </c>
      <c r="D35" s="51"/>
      <c r="E35" s="154"/>
      <c r="F35" s="68" t="s">
        <v>545</v>
      </c>
      <c r="G35" s="284">
        <f t="shared" ref="G35:H38" si="3">G36</f>
        <v>80</v>
      </c>
      <c r="H35" s="284">
        <f t="shared" si="3"/>
        <v>80</v>
      </c>
      <c r="I35" s="288">
        <f t="shared" si="0"/>
        <v>100</v>
      </c>
    </row>
    <row r="36" spans="1:9" ht="15.75" x14ac:dyDescent="0.25">
      <c r="A36" s="154" t="s">
        <v>455</v>
      </c>
      <c r="B36" s="154" t="s">
        <v>228</v>
      </c>
      <c r="C36" s="154" t="s">
        <v>543</v>
      </c>
      <c r="D36" s="51" t="s">
        <v>544</v>
      </c>
      <c r="E36" s="154"/>
      <c r="F36" s="68" t="s">
        <v>545</v>
      </c>
      <c r="G36" s="284">
        <f t="shared" si="3"/>
        <v>80</v>
      </c>
      <c r="H36" s="284">
        <f t="shared" si="3"/>
        <v>80</v>
      </c>
      <c r="I36" s="288">
        <f t="shared" si="0"/>
        <v>100</v>
      </c>
    </row>
    <row r="37" spans="1:9" ht="30" x14ac:dyDescent="0.25">
      <c r="A37" s="154" t="s">
        <v>455</v>
      </c>
      <c r="B37" s="154" t="s">
        <v>228</v>
      </c>
      <c r="C37" s="154" t="s">
        <v>543</v>
      </c>
      <c r="D37" s="51" t="s">
        <v>544</v>
      </c>
      <c r="E37" s="154" t="s">
        <v>398</v>
      </c>
      <c r="F37" s="150" t="s">
        <v>401</v>
      </c>
      <c r="G37" s="284">
        <f t="shared" si="3"/>
        <v>80</v>
      </c>
      <c r="H37" s="284">
        <f t="shared" si="3"/>
        <v>80</v>
      </c>
      <c r="I37" s="288">
        <f t="shared" si="0"/>
        <v>100</v>
      </c>
    </row>
    <row r="38" spans="1:9" ht="39" customHeight="1" x14ac:dyDescent="0.25">
      <c r="A38" s="154" t="s">
        <v>455</v>
      </c>
      <c r="B38" s="154" t="s">
        <v>228</v>
      </c>
      <c r="C38" s="154" t="s">
        <v>543</v>
      </c>
      <c r="D38" s="51" t="s">
        <v>544</v>
      </c>
      <c r="E38" s="154" t="s">
        <v>399</v>
      </c>
      <c r="F38" s="150" t="s">
        <v>406</v>
      </c>
      <c r="G38" s="284">
        <f t="shared" si="3"/>
        <v>80</v>
      </c>
      <c r="H38" s="284">
        <f t="shared" si="3"/>
        <v>80</v>
      </c>
      <c r="I38" s="288">
        <f t="shared" si="0"/>
        <v>100</v>
      </c>
    </row>
    <row r="39" spans="1:9" ht="30" x14ac:dyDescent="0.25">
      <c r="A39" s="154" t="s">
        <v>455</v>
      </c>
      <c r="B39" s="154" t="s">
        <v>228</v>
      </c>
      <c r="C39" s="154" t="s">
        <v>543</v>
      </c>
      <c r="D39" s="51" t="s">
        <v>544</v>
      </c>
      <c r="E39" s="154" t="s">
        <v>240</v>
      </c>
      <c r="F39" s="150" t="s">
        <v>239</v>
      </c>
      <c r="G39" s="286">
        <f>'анализ исполнения расходов'!G38</f>
        <v>80</v>
      </c>
      <c r="H39" s="286">
        <f>'3'!G39</f>
        <v>80</v>
      </c>
      <c r="I39" s="288">
        <f t="shared" si="0"/>
        <v>100</v>
      </c>
    </row>
    <row r="40" spans="1:9" ht="15.75" x14ac:dyDescent="0.25">
      <c r="A40" s="154" t="s">
        <v>455</v>
      </c>
      <c r="B40" s="154" t="s">
        <v>228</v>
      </c>
      <c r="C40" s="154" t="s">
        <v>482</v>
      </c>
      <c r="D40" s="152"/>
      <c r="E40" s="154"/>
      <c r="F40" s="150" t="s">
        <v>356</v>
      </c>
      <c r="G40" s="286">
        <f t="shared" ref="G40:H42" si="4">G41</f>
        <v>1.9</v>
      </c>
      <c r="H40" s="286">
        <f t="shared" si="4"/>
        <v>0</v>
      </c>
      <c r="I40" s="288">
        <f t="shared" si="0"/>
        <v>0</v>
      </c>
    </row>
    <row r="41" spans="1:9" ht="15.75" x14ac:dyDescent="0.25">
      <c r="A41" s="154" t="s">
        <v>455</v>
      </c>
      <c r="B41" s="154" t="s">
        <v>228</v>
      </c>
      <c r="C41" s="154" t="s">
        <v>482</v>
      </c>
      <c r="D41" s="154" t="s">
        <v>542</v>
      </c>
      <c r="E41" s="154"/>
      <c r="F41" s="150" t="s">
        <v>356</v>
      </c>
      <c r="G41" s="286">
        <f t="shared" si="4"/>
        <v>1.9</v>
      </c>
      <c r="H41" s="286">
        <f t="shared" si="4"/>
        <v>0</v>
      </c>
      <c r="I41" s="288">
        <f t="shared" si="0"/>
        <v>0</v>
      </c>
    </row>
    <row r="42" spans="1:9" ht="15.75" x14ac:dyDescent="0.25">
      <c r="A42" s="154" t="s">
        <v>455</v>
      </c>
      <c r="B42" s="154" t="s">
        <v>228</v>
      </c>
      <c r="C42" s="154" t="s">
        <v>482</v>
      </c>
      <c r="D42" s="154" t="s">
        <v>542</v>
      </c>
      <c r="E42" s="154" t="s">
        <v>407</v>
      </c>
      <c r="F42" s="150" t="s">
        <v>408</v>
      </c>
      <c r="G42" s="286">
        <f t="shared" si="4"/>
        <v>1.9</v>
      </c>
      <c r="H42" s="286">
        <f t="shared" si="4"/>
        <v>0</v>
      </c>
      <c r="I42" s="288">
        <f t="shared" si="0"/>
        <v>0</v>
      </c>
    </row>
    <row r="43" spans="1:9" ht="15.75" x14ac:dyDescent="0.25">
      <c r="A43" s="154" t="s">
        <v>455</v>
      </c>
      <c r="B43" s="154" t="s">
        <v>228</v>
      </c>
      <c r="C43" s="154" t="s">
        <v>482</v>
      </c>
      <c r="D43" s="154" t="s">
        <v>542</v>
      </c>
      <c r="E43" s="154" t="s">
        <v>355</v>
      </c>
      <c r="F43" s="150" t="s">
        <v>357</v>
      </c>
      <c r="G43" s="286">
        <f>'анализ исполнения расходов'!G42</f>
        <v>1.9</v>
      </c>
      <c r="H43" s="286">
        <f>'3'!G42</f>
        <v>0</v>
      </c>
      <c r="I43" s="288">
        <f t="shared" si="0"/>
        <v>0</v>
      </c>
    </row>
    <row r="44" spans="1:9" ht="15.75" x14ac:dyDescent="0.25">
      <c r="A44" s="154" t="s">
        <v>455</v>
      </c>
      <c r="B44" s="154" t="s">
        <v>228</v>
      </c>
      <c r="C44" s="154" t="s">
        <v>245</v>
      </c>
      <c r="D44" s="154"/>
      <c r="E44" s="154"/>
      <c r="F44" s="150" t="s">
        <v>218</v>
      </c>
      <c r="G44" s="284">
        <f>G45+G52</f>
        <v>1046.251</v>
      </c>
      <c r="H44" s="284">
        <f>H45+H52</f>
        <v>1044.97</v>
      </c>
      <c r="I44" s="288">
        <f t="shared" si="0"/>
        <v>99.877562841039108</v>
      </c>
    </row>
    <row r="45" spans="1:9" ht="30" x14ac:dyDescent="0.25">
      <c r="A45" s="154" t="s">
        <v>455</v>
      </c>
      <c r="B45" s="154" t="s">
        <v>228</v>
      </c>
      <c r="C45" s="154" t="s">
        <v>245</v>
      </c>
      <c r="D45" s="154" t="s">
        <v>529</v>
      </c>
      <c r="E45" s="154"/>
      <c r="F45" s="150" t="s">
        <v>246</v>
      </c>
      <c r="G45" s="286">
        <f t="shared" ref="G45:H47" si="5">G46</f>
        <v>1017.1199999999999</v>
      </c>
      <c r="H45" s="286">
        <f t="shared" si="5"/>
        <v>1015.8399999999999</v>
      </c>
      <c r="I45" s="288">
        <f t="shared" si="0"/>
        <v>99.874154475381459</v>
      </c>
    </row>
    <row r="46" spans="1:9" ht="30" x14ac:dyDescent="0.25">
      <c r="A46" s="154" t="s">
        <v>455</v>
      </c>
      <c r="B46" s="154" t="s">
        <v>228</v>
      </c>
      <c r="C46" s="154" t="s">
        <v>245</v>
      </c>
      <c r="D46" s="154" t="s">
        <v>529</v>
      </c>
      <c r="E46" s="154"/>
      <c r="F46" s="150" t="s">
        <v>247</v>
      </c>
      <c r="G46" s="286">
        <f>G47</f>
        <v>1017.1199999999999</v>
      </c>
      <c r="H46" s="286">
        <f>H47</f>
        <v>1015.8399999999999</v>
      </c>
      <c r="I46" s="288">
        <f t="shared" si="0"/>
        <v>99.874154475381459</v>
      </c>
    </row>
    <row r="47" spans="1:9" ht="75" x14ac:dyDescent="0.25">
      <c r="A47" s="154" t="s">
        <v>455</v>
      </c>
      <c r="B47" s="154" t="s">
        <v>228</v>
      </c>
      <c r="C47" s="154" t="s">
        <v>245</v>
      </c>
      <c r="D47" s="154" t="s">
        <v>529</v>
      </c>
      <c r="E47" s="154" t="s">
        <v>313</v>
      </c>
      <c r="F47" s="150" t="s">
        <v>404</v>
      </c>
      <c r="G47" s="286">
        <f t="shared" si="5"/>
        <v>1017.1199999999999</v>
      </c>
      <c r="H47" s="286">
        <f t="shared" si="5"/>
        <v>1015.8399999999999</v>
      </c>
      <c r="I47" s="288">
        <f t="shared" si="0"/>
        <v>99.874154475381459</v>
      </c>
    </row>
    <row r="48" spans="1:9" ht="15.75" x14ac:dyDescent="0.25">
      <c r="A48" s="154" t="s">
        <v>455</v>
      </c>
      <c r="B48" s="154" t="s">
        <v>228</v>
      </c>
      <c r="C48" s="154" t="s">
        <v>245</v>
      </c>
      <c r="D48" s="154" t="s">
        <v>529</v>
      </c>
      <c r="E48" s="154" t="s">
        <v>409</v>
      </c>
      <c r="F48" s="150" t="s">
        <v>410</v>
      </c>
      <c r="G48" s="286">
        <f>G49+G50+G51</f>
        <v>1017.1199999999999</v>
      </c>
      <c r="H48" s="286">
        <f>H49+H50+H51</f>
        <v>1015.8399999999999</v>
      </c>
      <c r="I48" s="288">
        <f t="shared" si="0"/>
        <v>99.874154475381459</v>
      </c>
    </row>
    <row r="49" spans="1:9" ht="15.75" x14ac:dyDescent="0.25">
      <c r="A49" s="154" t="s">
        <v>455</v>
      </c>
      <c r="B49" s="154" t="s">
        <v>228</v>
      </c>
      <c r="C49" s="154" t="s">
        <v>245</v>
      </c>
      <c r="D49" s="154" t="s">
        <v>529</v>
      </c>
      <c r="E49" s="154" t="s">
        <v>244</v>
      </c>
      <c r="F49" s="68" t="s">
        <v>531</v>
      </c>
      <c r="G49" s="286">
        <f>'анализ исполнения расходов'!G48</f>
        <v>778.18</v>
      </c>
      <c r="H49" s="286">
        <f>'3'!G48</f>
        <v>778.18</v>
      </c>
      <c r="I49" s="288">
        <f t="shared" si="0"/>
        <v>100</v>
      </c>
    </row>
    <row r="50" spans="1:9" ht="30" x14ac:dyDescent="0.25">
      <c r="A50" s="154" t="s">
        <v>455</v>
      </c>
      <c r="B50" s="154" t="s">
        <v>228</v>
      </c>
      <c r="C50" s="154" t="s">
        <v>245</v>
      </c>
      <c r="D50" s="154" t="s">
        <v>529</v>
      </c>
      <c r="E50" s="154" t="s">
        <v>627</v>
      </c>
      <c r="F50" s="150" t="s">
        <v>237</v>
      </c>
      <c r="G50" s="286">
        <f>'анализ исполнения расходов'!G49</f>
        <v>4</v>
      </c>
      <c r="H50" s="286">
        <f>'3'!G49</f>
        <v>4</v>
      </c>
      <c r="I50" s="288">
        <f t="shared" si="0"/>
        <v>100</v>
      </c>
    </row>
    <row r="51" spans="1:9" ht="45" x14ac:dyDescent="0.25">
      <c r="A51" s="154" t="s">
        <v>455</v>
      </c>
      <c r="B51" s="154" t="s">
        <v>228</v>
      </c>
      <c r="C51" s="154" t="s">
        <v>245</v>
      </c>
      <c r="D51" s="154" t="s">
        <v>529</v>
      </c>
      <c r="E51" s="154" t="s">
        <v>530</v>
      </c>
      <c r="F51" s="255" t="s">
        <v>532</v>
      </c>
      <c r="G51" s="286">
        <f>'анализ исполнения расходов'!G50</f>
        <v>234.94</v>
      </c>
      <c r="H51" s="286">
        <f>'3'!G50</f>
        <v>233.66</v>
      </c>
      <c r="I51" s="288">
        <f t="shared" si="0"/>
        <v>99.455180045969186</v>
      </c>
    </row>
    <row r="52" spans="1:9" ht="30" x14ac:dyDescent="0.25">
      <c r="A52" s="154" t="s">
        <v>455</v>
      </c>
      <c r="B52" s="154" t="s">
        <v>228</v>
      </c>
      <c r="C52" s="154" t="s">
        <v>245</v>
      </c>
      <c r="D52" s="51" t="s">
        <v>533</v>
      </c>
      <c r="E52" s="154"/>
      <c r="F52" s="150" t="s">
        <v>358</v>
      </c>
      <c r="G52" s="284">
        <f t="shared" ref="G52:H54" si="6">G53</f>
        <v>29.131</v>
      </c>
      <c r="H52" s="284">
        <f t="shared" si="6"/>
        <v>29.13</v>
      </c>
      <c r="I52" s="288">
        <f t="shared" si="0"/>
        <v>99.996567230785075</v>
      </c>
    </row>
    <row r="53" spans="1:9" ht="30" x14ac:dyDescent="0.25">
      <c r="A53" s="154" t="s">
        <v>455</v>
      </c>
      <c r="B53" s="154" t="s">
        <v>228</v>
      </c>
      <c r="C53" s="154" t="s">
        <v>245</v>
      </c>
      <c r="D53" s="51" t="s">
        <v>533</v>
      </c>
      <c r="E53" s="154" t="s">
        <v>398</v>
      </c>
      <c r="F53" s="150" t="s">
        <v>401</v>
      </c>
      <c r="G53" s="284">
        <f t="shared" si="6"/>
        <v>29.131</v>
      </c>
      <c r="H53" s="284">
        <f t="shared" si="6"/>
        <v>29.13</v>
      </c>
      <c r="I53" s="288">
        <f t="shared" si="0"/>
        <v>99.996567230785075</v>
      </c>
    </row>
    <row r="54" spans="1:9" ht="30.75" customHeight="1" x14ac:dyDescent="0.25">
      <c r="A54" s="154" t="s">
        <v>455</v>
      </c>
      <c r="B54" s="154" t="s">
        <v>228</v>
      </c>
      <c r="C54" s="154" t="s">
        <v>245</v>
      </c>
      <c r="D54" s="51" t="s">
        <v>533</v>
      </c>
      <c r="E54" s="154" t="s">
        <v>399</v>
      </c>
      <c r="F54" s="150" t="s">
        <v>406</v>
      </c>
      <c r="G54" s="284">
        <f t="shared" si="6"/>
        <v>29.131</v>
      </c>
      <c r="H54" s="284">
        <f t="shared" si="6"/>
        <v>29.13</v>
      </c>
      <c r="I54" s="288">
        <f t="shared" si="0"/>
        <v>99.996567230785075</v>
      </c>
    </row>
    <row r="55" spans="1:9" ht="30" x14ac:dyDescent="0.25">
      <c r="A55" s="154" t="s">
        <v>455</v>
      </c>
      <c r="B55" s="154" t="s">
        <v>228</v>
      </c>
      <c r="C55" s="154" t="s">
        <v>245</v>
      </c>
      <c r="D55" s="51" t="s">
        <v>533</v>
      </c>
      <c r="E55" s="154" t="s">
        <v>240</v>
      </c>
      <c r="F55" s="150" t="s">
        <v>343</v>
      </c>
      <c r="G55" s="286">
        <f>'анализ исполнения расходов'!G54</f>
        <v>29.131</v>
      </c>
      <c r="H55" s="284">
        <f>'3'!G54</f>
        <v>29.13</v>
      </c>
      <c r="I55" s="288">
        <f t="shared" si="0"/>
        <v>99.996567230785075</v>
      </c>
    </row>
    <row r="56" spans="1:9" ht="15.75" x14ac:dyDescent="0.25">
      <c r="A56" s="151" t="s">
        <v>455</v>
      </c>
      <c r="B56" s="152" t="s">
        <v>333</v>
      </c>
      <c r="C56" s="152"/>
      <c r="D56" s="152"/>
      <c r="E56" s="152"/>
      <c r="F56" s="155" t="s">
        <v>338</v>
      </c>
      <c r="G56" s="288">
        <f t="shared" ref="G56:H59" si="7">G57</f>
        <v>99.896000000000001</v>
      </c>
      <c r="H56" s="288">
        <f t="shared" si="7"/>
        <v>99.899999999999991</v>
      </c>
      <c r="I56" s="288">
        <f t="shared" si="0"/>
        <v>100.00400416433091</v>
      </c>
    </row>
    <row r="57" spans="1:9" ht="15.75" x14ac:dyDescent="0.25">
      <c r="A57" s="153" t="s">
        <v>455</v>
      </c>
      <c r="B57" s="154" t="s">
        <v>333</v>
      </c>
      <c r="C57" s="154" t="s">
        <v>334</v>
      </c>
      <c r="D57" s="152"/>
      <c r="E57" s="152"/>
      <c r="F57" s="150" t="s">
        <v>337</v>
      </c>
      <c r="G57" s="284">
        <f t="shared" si="7"/>
        <v>99.896000000000001</v>
      </c>
      <c r="H57" s="284">
        <f t="shared" si="7"/>
        <v>99.899999999999991</v>
      </c>
      <c r="I57" s="288">
        <f t="shared" si="0"/>
        <v>100.00400416433091</v>
      </c>
    </row>
    <row r="58" spans="1:9" ht="30" x14ac:dyDescent="0.25">
      <c r="A58" s="153" t="s">
        <v>455</v>
      </c>
      <c r="B58" s="154" t="s">
        <v>333</v>
      </c>
      <c r="C58" s="154" t="s">
        <v>334</v>
      </c>
      <c r="D58" s="154" t="s">
        <v>534</v>
      </c>
      <c r="E58" s="154"/>
      <c r="F58" s="150" t="s">
        <v>336</v>
      </c>
      <c r="G58" s="284">
        <f t="shared" si="7"/>
        <v>99.896000000000001</v>
      </c>
      <c r="H58" s="284">
        <f t="shared" si="7"/>
        <v>99.899999999999991</v>
      </c>
      <c r="I58" s="288">
        <f t="shared" si="0"/>
        <v>100.00400416433091</v>
      </c>
    </row>
    <row r="59" spans="1:9" ht="30" x14ac:dyDescent="0.25">
      <c r="A59" s="153" t="s">
        <v>455</v>
      </c>
      <c r="B59" s="154" t="s">
        <v>333</v>
      </c>
      <c r="C59" s="154" t="s">
        <v>334</v>
      </c>
      <c r="D59" s="154" t="s">
        <v>534</v>
      </c>
      <c r="E59" s="154" t="s">
        <v>313</v>
      </c>
      <c r="F59" s="150" t="s">
        <v>405</v>
      </c>
      <c r="G59" s="284">
        <f t="shared" si="7"/>
        <v>99.896000000000001</v>
      </c>
      <c r="H59" s="284">
        <f t="shared" si="7"/>
        <v>99.899999999999991</v>
      </c>
      <c r="I59" s="288">
        <f t="shared" si="0"/>
        <v>100.00400416433091</v>
      </c>
    </row>
    <row r="60" spans="1:9" ht="45" x14ac:dyDescent="0.25">
      <c r="A60" s="153" t="s">
        <v>455</v>
      </c>
      <c r="B60" s="154" t="s">
        <v>333</v>
      </c>
      <c r="C60" s="154" t="s">
        <v>334</v>
      </c>
      <c r="D60" s="154" t="s">
        <v>534</v>
      </c>
      <c r="E60" s="154" t="s">
        <v>403</v>
      </c>
      <c r="F60" s="150" t="s">
        <v>414</v>
      </c>
      <c r="G60" s="284">
        <f>G61+G62+G63</f>
        <v>99.896000000000001</v>
      </c>
      <c r="H60" s="284">
        <f>H61+H62+H63</f>
        <v>99.899999999999991</v>
      </c>
      <c r="I60" s="288">
        <f t="shared" si="0"/>
        <v>100.00400416433091</v>
      </c>
    </row>
    <row r="61" spans="1:9" ht="30" x14ac:dyDescent="0.25">
      <c r="A61" s="153" t="s">
        <v>455</v>
      </c>
      <c r="B61" s="154" t="s">
        <v>333</v>
      </c>
      <c r="C61" s="154" t="s">
        <v>334</v>
      </c>
      <c r="D61" s="154" t="s">
        <v>534</v>
      </c>
      <c r="E61" s="154" t="s">
        <v>233</v>
      </c>
      <c r="F61" s="255" t="s">
        <v>524</v>
      </c>
      <c r="G61" s="286">
        <f>'анализ исполнения расходов'!G60</f>
        <v>71.94</v>
      </c>
      <c r="H61" s="284">
        <f>'3'!G60</f>
        <v>70</v>
      </c>
      <c r="I61" s="288">
        <f t="shared" si="0"/>
        <v>97.303308312482628</v>
      </c>
    </row>
    <row r="62" spans="1:9" ht="45" x14ac:dyDescent="0.25">
      <c r="A62" s="153" t="s">
        <v>455</v>
      </c>
      <c r="B62" s="154" t="s">
        <v>333</v>
      </c>
      <c r="C62" s="154" t="s">
        <v>334</v>
      </c>
      <c r="D62" s="154" t="s">
        <v>534</v>
      </c>
      <c r="E62" s="154" t="s">
        <v>526</v>
      </c>
      <c r="F62" s="255" t="s">
        <v>527</v>
      </c>
      <c r="G62" s="286">
        <f>'анализ исполнения расходов'!G61</f>
        <v>21.725999999999999</v>
      </c>
      <c r="H62" s="284">
        <f>'3'!G61</f>
        <v>21.1</v>
      </c>
      <c r="I62" s="288">
        <f t="shared" si="0"/>
        <v>97.118659670440948</v>
      </c>
    </row>
    <row r="63" spans="1:9" ht="30" x14ac:dyDescent="0.25">
      <c r="A63" s="153" t="s">
        <v>455</v>
      </c>
      <c r="B63" s="154" t="s">
        <v>333</v>
      </c>
      <c r="C63" s="154" t="s">
        <v>334</v>
      </c>
      <c r="D63" s="154" t="s">
        <v>534</v>
      </c>
      <c r="E63" s="154" t="s">
        <v>240</v>
      </c>
      <c r="F63" s="150" t="s">
        <v>343</v>
      </c>
      <c r="G63" s="286">
        <f>'анализ исполнения расходов'!G62</f>
        <v>6.23</v>
      </c>
      <c r="H63" s="284">
        <f>'3'!G64</f>
        <v>8.8000000000000007</v>
      </c>
      <c r="I63" s="288">
        <f t="shared" si="0"/>
        <v>141.25200642054577</v>
      </c>
    </row>
    <row r="64" spans="1:9" ht="15.75" x14ac:dyDescent="0.25">
      <c r="A64" s="152" t="s">
        <v>455</v>
      </c>
      <c r="B64" s="152" t="s">
        <v>249</v>
      </c>
      <c r="C64" s="152"/>
      <c r="D64" s="152"/>
      <c r="E64" s="152"/>
      <c r="F64" s="155" t="s">
        <v>248</v>
      </c>
      <c r="G64" s="288">
        <f>G65</f>
        <v>320</v>
      </c>
      <c r="H64" s="288">
        <f>H65</f>
        <v>320</v>
      </c>
      <c r="I64" s="288">
        <f t="shared" si="0"/>
        <v>100</v>
      </c>
    </row>
    <row r="65" spans="1:9" ht="15.75" x14ac:dyDescent="0.25">
      <c r="A65" s="154" t="s">
        <v>455</v>
      </c>
      <c r="B65" s="154" t="s">
        <v>249</v>
      </c>
      <c r="C65" s="154" t="s">
        <v>251</v>
      </c>
      <c r="D65" s="154"/>
      <c r="E65" s="154"/>
      <c r="F65" s="150" t="s">
        <v>220</v>
      </c>
      <c r="G65" s="286">
        <f>G66+G70</f>
        <v>320</v>
      </c>
      <c r="H65" s="286">
        <f>H66+H70</f>
        <v>320</v>
      </c>
      <c r="I65" s="288">
        <f t="shared" si="0"/>
        <v>100</v>
      </c>
    </row>
    <row r="66" spans="1:9" ht="15.75" x14ac:dyDescent="0.25">
      <c r="A66" s="154" t="s">
        <v>455</v>
      </c>
      <c r="B66" s="154" t="s">
        <v>249</v>
      </c>
      <c r="C66" s="154" t="s">
        <v>251</v>
      </c>
      <c r="D66" s="51" t="s">
        <v>538</v>
      </c>
      <c r="E66" s="154"/>
      <c r="F66" s="150" t="s">
        <v>252</v>
      </c>
      <c r="G66" s="286">
        <f t="shared" ref="G66:H68" si="8">G67</f>
        <v>310</v>
      </c>
      <c r="H66" s="286">
        <f t="shared" si="8"/>
        <v>310</v>
      </c>
      <c r="I66" s="288">
        <f t="shared" si="0"/>
        <v>100</v>
      </c>
    </row>
    <row r="67" spans="1:9" ht="30" x14ac:dyDescent="0.25">
      <c r="A67" s="154" t="s">
        <v>455</v>
      </c>
      <c r="B67" s="154" t="s">
        <v>249</v>
      </c>
      <c r="C67" s="154" t="s">
        <v>251</v>
      </c>
      <c r="D67" s="51" t="s">
        <v>538</v>
      </c>
      <c r="E67" s="154" t="s">
        <v>398</v>
      </c>
      <c r="F67" s="150" t="s">
        <v>401</v>
      </c>
      <c r="G67" s="286">
        <f t="shared" si="8"/>
        <v>310</v>
      </c>
      <c r="H67" s="286">
        <f t="shared" si="8"/>
        <v>310</v>
      </c>
      <c r="I67" s="288">
        <f t="shared" si="0"/>
        <v>100</v>
      </c>
    </row>
    <row r="68" spans="1:9" ht="30" x14ac:dyDescent="0.25">
      <c r="A68" s="154" t="s">
        <v>455</v>
      </c>
      <c r="B68" s="154" t="s">
        <v>249</v>
      </c>
      <c r="C68" s="154" t="s">
        <v>251</v>
      </c>
      <c r="D68" s="51" t="s">
        <v>538</v>
      </c>
      <c r="E68" s="154" t="s">
        <v>399</v>
      </c>
      <c r="F68" s="150" t="s">
        <v>402</v>
      </c>
      <c r="G68" s="286">
        <f t="shared" si="8"/>
        <v>310</v>
      </c>
      <c r="H68" s="286">
        <f t="shared" si="8"/>
        <v>310</v>
      </c>
      <c r="I68" s="288">
        <f t="shared" si="0"/>
        <v>100</v>
      </c>
    </row>
    <row r="69" spans="1:9" ht="30" x14ac:dyDescent="0.25">
      <c r="A69" s="154" t="s">
        <v>455</v>
      </c>
      <c r="B69" s="154" t="s">
        <v>249</v>
      </c>
      <c r="C69" s="154" t="s">
        <v>251</v>
      </c>
      <c r="D69" s="51" t="s">
        <v>538</v>
      </c>
      <c r="E69" s="154" t="s">
        <v>240</v>
      </c>
      <c r="F69" s="150" t="s">
        <v>239</v>
      </c>
      <c r="G69" s="286">
        <f>'анализ исполнения расходов'!G92</f>
        <v>310</v>
      </c>
      <c r="H69" s="286">
        <f>'3'!G93</f>
        <v>310</v>
      </c>
      <c r="I69" s="288">
        <f t="shared" si="0"/>
        <v>100</v>
      </c>
    </row>
    <row r="70" spans="1:9" ht="15.75" x14ac:dyDescent="0.25">
      <c r="A70" s="154" t="s">
        <v>455</v>
      </c>
      <c r="B70" s="154" t="s">
        <v>249</v>
      </c>
      <c r="C70" s="154" t="s">
        <v>251</v>
      </c>
      <c r="D70" s="51" t="s">
        <v>633</v>
      </c>
      <c r="E70" s="154"/>
      <c r="F70" s="150" t="s">
        <v>589</v>
      </c>
      <c r="G70" s="286">
        <f t="shared" ref="G70:H72" si="9">G71</f>
        <v>10</v>
      </c>
      <c r="H70" s="286">
        <f t="shared" si="9"/>
        <v>10</v>
      </c>
      <c r="I70" s="288">
        <f t="shared" si="0"/>
        <v>100</v>
      </c>
    </row>
    <row r="71" spans="1:9" ht="30" x14ac:dyDescent="0.25">
      <c r="A71" s="154" t="s">
        <v>455</v>
      </c>
      <c r="B71" s="154" t="s">
        <v>249</v>
      </c>
      <c r="C71" s="154" t="s">
        <v>251</v>
      </c>
      <c r="D71" s="51" t="s">
        <v>633</v>
      </c>
      <c r="E71" s="154" t="s">
        <v>398</v>
      </c>
      <c r="F71" s="150" t="s">
        <v>401</v>
      </c>
      <c r="G71" s="286">
        <f t="shared" si="9"/>
        <v>10</v>
      </c>
      <c r="H71" s="286">
        <f t="shared" si="9"/>
        <v>10</v>
      </c>
      <c r="I71" s="288">
        <f t="shared" si="0"/>
        <v>100</v>
      </c>
    </row>
    <row r="72" spans="1:9" ht="30" x14ac:dyDescent="0.25">
      <c r="A72" s="154" t="s">
        <v>455</v>
      </c>
      <c r="B72" s="154" t="s">
        <v>249</v>
      </c>
      <c r="C72" s="154" t="s">
        <v>251</v>
      </c>
      <c r="D72" s="51" t="s">
        <v>633</v>
      </c>
      <c r="E72" s="154" t="s">
        <v>399</v>
      </c>
      <c r="F72" s="150" t="s">
        <v>402</v>
      </c>
      <c r="G72" s="286">
        <f t="shared" si="9"/>
        <v>10</v>
      </c>
      <c r="H72" s="286">
        <f t="shared" si="9"/>
        <v>10</v>
      </c>
      <c r="I72" s="288">
        <f t="shared" si="0"/>
        <v>100</v>
      </c>
    </row>
    <row r="73" spans="1:9" ht="30" x14ac:dyDescent="0.25">
      <c r="A73" s="154" t="s">
        <v>455</v>
      </c>
      <c r="B73" s="154" t="s">
        <v>249</v>
      </c>
      <c r="C73" s="154" t="s">
        <v>251</v>
      </c>
      <c r="D73" s="51" t="s">
        <v>633</v>
      </c>
      <c r="E73" s="154" t="s">
        <v>240</v>
      </c>
      <c r="F73" s="150" t="s">
        <v>239</v>
      </c>
      <c r="G73" s="286">
        <f>'анализ исполнения расходов'!G96</f>
        <v>10</v>
      </c>
      <c r="H73" s="286">
        <f>'3'!G97</f>
        <v>10</v>
      </c>
      <c r="I73" s="288">
        <f t="shared" si="0"/>
        <v>100</v>
      </c>
    </row>
    <row r="74" spans="1:9" ht="42.75" x14ac:dyDescent="0.25">
      <c r="A74" s="152" t="s">
        <v>455</v>
      </c>
      <c r="B74" s="152" t="s">
        <v>255</v>
      </c>
      <c r="C74" s="154"/>
      <c r="D74" s="154"/>
      <c r="E74" s="154"/>
      <c r="F74" s="155" t="s">
        <v>254</v>
      </c>
      <c r="G74" s="288">
        <f>G75</f>
        <v>2553.1999999999998</v>
      </c>
      <c r="H74" s="288">
        <f t="shared" ref="H74" si="10">H75</f>
        <v>2553.1999999999998</v>
      </c>
      <c r="I74" s="288">
        <f t="shared" si="0"/>
        <v>100</v>
      </c>
    </row>
    <row r="75" spans="1:9" ht="15.75" x14ac:dyDescent="0.25">
      <c r="A75" s="154" t="s">
        <v>455</v>
      </c>
      <c r="B75" s="154" t="s">
        <v>255</v>
      </c>
      <c r="C75" s="154" t="s">
        <v>256</v>
      </c>
      <c r="D75" s="152"/>
      <c r="E75" s="152"/>
      <c r="F75" s="150" t="s">
        <v>225</v>
      </c>
      <c r="G75" s="286">
        <f>G76</f>
        <v>2553.1999999999998</v>
      </c>
      <c r="H75" s="286">
        <f>H76</f>
        <v>2553.1999999999998</v>
      </c>
      <c r="I75" s="288">
        <f t="shared" si="0"/>
        <v>100</v>
      </c>
    </row>
    <row r="76" spans="1:9" ht="45" x14ac:dyDescent="0.25">
      <c r="A76" s="154" t="s">
        <v>455</v>
      </c>
      <c r="B76" s="154" t="s">
        <v>255</v>
      </c>
      <c r="C76" s="154" t="s">
        <v>256</v>
      </c>
      <c r="D76" s="154" t="s">
        <v>540</v>
      </c>
      <c r="E76" s="154"/>
      <c r="F76" s="150" t="s">
        <v>257</v>
      </c>
      <c r="G76" s="286">
        <f>G77</f>
        <v>2553.1999999999998</v>
      </c>
      <c r="H76" s="286">
        <f>H77</f>
        <v>2553.1999999999998</v>
      </c>
      <c r="I76" s="288">
        <f t="shared" si="0"/>
        <v>100</v>
      </c>
    </row>
    <row r="77" spans="1:9" ht="15.75" x14ac:dyDescent="0.25">
      <c r="A77" s="154" t="s">
        <v>455</v>
      </c>
      <c r="B77" s="154" t="s">
        <v>255</v>
      </c>
      <c r="C77" s="154" t="s">
        <v>256</v>
      </c>
      <c r="D77" s="154" t="s">
        <v>540</v>
      </c>
      <c r="E77" s="154" t="s">
        <v>397</v>
      </c>
      <c r="F77" s="150" t="s">
        <v>400</v>
      </c>
      <c r="G77" s="286">
        <f>G78</f>
        <v>2553.1999999999998</v>
      </c>
      <c r="H77" s="286">
        <f>H78</f>
        <v>2553.1999999999998</v>
      </c>
      <c r="I77" s="288">
        <f t="shared" si="0"/>
        <v>100</v>
      </c>
    </row>
    <row r="78" spans="1:9" ht="15.75" x14ac:dyDescent="0.25">
      <c r="A78" s="154" t="s">
        <v>455</v>
      </c>
      <c r="B78" s="154" t="s">
        <v>255</v>
      </c>
      <c r="C78" s="154" t="s">
        <v>256</v>
      </c>
      <c r="D78" s="154" t="s">
        <v>540</v>
      </c>
      <c r="E78" s="154" t="s">
        <v>250</v>
      </c>
      <c r="F78" s="150" t="s">
        <v>210</v>
      </c>
      <c r="G78" s="286">
        <f>'анализ исполнения расходов'!G125</f>
        <v>2553.1999999999998</v>
      </c>
      <c r="H78" s="286">
        <f>'3'!G123</f>
        <v>2553.1999999999998</v>
      </c>
      <c r="I78" s="288">
        <f t="shared" si="0"/>
        <v>100</v>
      </c>
    </row>
    <row r="79" spans="1:9" ht="15.75" x14ac:dyDescent="0.25">
      <c r="A79" s="154"/>
      <c r="B79" s="154"/>
      <c r="C79" s="154"/>
      <c r="D79" s="154"/>
      <c r="E79" s="154"/>
      <c r="F79" s="155" t="s">
        <v>614</v>
      </c>
      <c r="G79" s="288">
        <f>G80+G84+G88+G99+G103+G107+G111+G115+G95</f>
        <v>2695.04</v>
      </c>
      <c r="H79" s="288">
        <f>H80+H84+H88+H99+H103+H107+H111+H115+H95</f>
        <v>2481.2399999999998</v>
      </c>
      <c r="I79" s="288">
        <f t="shared" si="0"/>
        <v>92.06690809783899</v>
      </c>
    </row>
    <row r="80" spans="1:9" ht="42.75" x14ac:dyDescent="0.25">
      <c r="A80" s="152" t="s">
        <v>455</v>
      </c>
      <c r="B80" s="152" t="s">
        <v>249</v>
      </c>
      <c r="C80" s="152" t="s">
        <v>251</v>
      </c>
      <c r="D80" s="152" t="s">
        <v>546</v>
      </c>
      <c r="E80" s="152"/>
      <c r="F80" s="155" t="s">
        <v>675</v>
      </c>
      <c r="G80" s="288">
        <f t="shared" ref="G80:H82" si="11">G81</f>
        <v>191.66</v>
      </c>
      <c r="H80" s="288">
        <f t="shared" si="11"/>
        <v>25.4</v>
      </c>
      <c r="I80" s="288">
        <f t="shared" si="0"/>
        <v>13.252634874256497</v>
      </c>
    </row>
    <row r="81" spans="1:9" ht="30" x14ac:dyDescent="0.25">
      <c r="A81" s="154" t="s">
        <v>455</v>
      </c>
      <c r="B81" s="154" t="s">
        <v>249</v>
      </c>
      <c r="C81" s="154" t="s">
        <v>251</v>
      </c>
      <c r="D81" s="154" t="s">
        <v>546</v>
      </c>
      <c r="E81" s="154" t="s">
        <v>398</v>
      </c>
      <c r="F81" s="150" t="s">
        <v>401</v>
      </c>
      <c r="G81" s="286">
        <f t="shared" si="11"/>
        <v>191.66</v>
      </c>
      <c r="H81" s="286">
        <f t="shared" si="11"/>
        <v>25.4</v>
      </c>
      <c r="I81" s="288">
        <f t="shared" si="0"/>
        <v>13.252634874256497</v>
      </c>
    </row>
    <row r="82" spans="1:9" ht="30" x14ac:dyDescent="0.25">
      <c r="A82" s="154" t="s">
        <v>455</v>
      </c>
      <c r="B82" s="154" t="s">
        <v>249</v>
      </c>
      <c r="C82" s="154" t="s">
        <v>251</v>
      </c>
      <c r="D82" s="154" t="s">
        <v>546</v>
      </c>
      <c r="E82" s="154" t="s">
        <v>399</v>
      </c>
      <c r="F82" s="150" t="s">
        <v>402</v>
      </c>
      <c r="G82" s="286">
        <f t="shared" si="11"/>
        <v>191.66</v>
      </c>
      <c r="H82" s="286">
        <f t="shared" si="11"/>
        <v>25.4</v>
      </c>
      <c r="I82" s="288">
        <f t="shared" si="0"/>
        <v>13.252634874256497</v>
      </c>
    </row>
    <row r="83" spans="1:9" ht="30" x14ac:dyDescent="0.25">
      <c r="A83" s="154" t="s">
        <v>455</v>
      </c>
      <c r="B83" s="154" t="s">
        <v>249</v>
      </c>
      <c r="C83" s="154" t="s">
        <v>251</v>
      </c>
      <c r="D83" s="154" t="s">
        <v>546</v>
      </c>
      <c r="E83" s="154" t="s">
        <v>240</v>
      </c>
      <c r="F83" s="150" t="s">
        <v>343</v>
      </c>
      <c r="G83" s="286">
        <f>'анализ исполнения расходов'!G101</f>
        <v>191.66</v>
      </c>
      <c r="H83" s="286">
        <f>'3'!G101</f>
        <v>25.4</v>
      </c>
      <c r="I83" s="288">
        <f t="shared" si="0"/>
        <v>13.252634874256497</v>
      </c>
    </row>
    <row r="84" spans="1:9" ht="42.75" x14ac:dyDescent="0.25">
      <c r="A84" s="152" t="s">
        <v>455</v>
      </c>
      <c r="B84" s="152" t="s">
        <v>249</v>
      </c>
      <c r="C84" s="152" t="s">
        <v>251</v>
      </c>
      <c r="D84" s="152" t="s">
        <v>539</v>
      </c>
      <c r="E84" s="152"/>
      <c r="F84" s="155" t="s">
        <v>676</v>
      </c>
      <c r="G84" s="288">
        <f t="shared" ref="G84:H86" si="12">G85</f>
        <v>5</v>
      </c>
      <c r="H84" s="288">
        <f t="shared" si="12"/>
        <v>1.43</v>
      </c>
      <c r="I84" s="288">
        <f t="shared" si="0"/>
        <v>28.6</v>
      </c>
    </row>
    <row r="85" spans="1:9" ht="30" x14ac:dyDescent="0.25">
      <c r="A85" s="154" t="s">
        <v>455</v>
      </c>
      <c r="B85" s="154" t="s">
        <v>249</v>
      </c>
      <c r="C85" s="154" t="s">
        <v>251</v>
      </c>
      <c r="D85" s="154" t="s">
        <v>539</v>
      </c>
      <c r="E85" s="154" t="s">
        <v>398</v>
      </c>
      <c r="F85" s="150" t="s">
        <v>401</v>
      </c>
      <c r="G85" s="286">
        <f t="shared" si="12"/>
        <v>5</v>
      </c>
      <c r="H85" s="286">
        <f t="shared" si="12"/>
        <v>1.43</v>
      </c>
      <c r="I85" s="288">
        <f t="shared" si="0"/>
        <v>28.6</v>
      </c>
    </row>
    <row r="86" spans="1:9" ht="30" x14ac:dyDescent="0.25">
      <c r="A86" s="154" t="s">
        <v>455</v>
      </c>
      <c r="B86" s="154" t="s">
        <v>249</v>
      </c>
      <c r="C86" s="154" t="s">
        <v>251</v>
      </c>
      <c r="D86" s="154" t="s">
        <v>539</v>
      </c>
      <c r="E86" s="154" t="s">
        <v>399</v>
      </c>
      <c r="F86" s="150" t="s">
        <v>402</v>
      </c>
      <c r="G86" s="286">
        <f t="shared" si="12"/>
        <v>5</v>
      </c>
      <c r="H86" s="286">
        <f t="shared" si="12"/>
        <v>1.43</v>
      </c>
      <c r="I86" s="288">
        <f t="shared" si="0"/>
        <v>28.6</v>
      </c>
    </row>
    <row r="87" spans="1:9" ht="30" x14ac:dyDescent="0.25">
      <c r="A87" s="154" t="s">
        <v>455</v>
      </c>
      <c r="B87" s="154" t="s">
        <v>249</v>
      </c>
      <c r="C87" s="154" t="s">
        <v>251</v>
      </c>
      <c r="D87" s="154" t="s">
        <v>539</v>
      </c>
      <c r="E87" s="154" t="s">
        <v>240</v>
      </c>
      <c r="F87" s="150" t="s">
        <v>343</v>
      </c>
      <c r="G87" s="286">
        <f>'анализ исполнения расходов'!G105</f>
        <v>5</v>
      </c>
      <c r="H87" s="286">
        <f>'3'!G105</f>
        <v>1.43</v>
      </c>
      <c r="I87" s="288">
        <f t="shared" si="0"/>
        <v>28.6</v>
      </c>
    </row>
    <row r="88" spans="1:9" ht="42.75" x14ac:dyDescent="0.25">
      <c r="A88" s="50" t="s">
        <v>455</v>
      </c>
      <c r="B88" s="50" t="s">
        <v>249</v>
      </c>
      <c r="C88" s="50" t="s">
        <v>348</v>
      </c>
      <c r="D88" s="50" t="s">
        <v>536</v>
      </c>
      <c r="E88" s="152"/>
      <c r="F88" s="203" t="s">
        <v>671</v>
      </c>
      <c r="G88" s="288">
        <f>G89+G92</f>
        <v>747</v>
      </c>
      <c r="H88" s="288">
        <f>H89+H92</f>
        <v>747.01</v>
      </c>
      <c r="I88" s="288">
        <f t="shared" si="0"/>
        <v>100.00133868808568</v>
      </c>
    </row>
    <row r="89" spans="1:9" ht="30" x14ac:dyDescent="0.25">
      <c r="A89" s="51" t="s">
        <v>455</v>
      </c>
      <c r="B89" s="51" t="s">
        <v>249</v>
      </c>
      <c r="C89" s="51" t="s">
        <v>348</v>
      </c>
      <c r="D89" s="51" t="s">
        <v>536</v>
      </c>
      <c r="E89" s="51" t="s">
        <v>398</v>
      </c>
      <c r="F89" s="68" t="s">
        <v>401</v>
      </c>
      <c r="G89" s="284">
        <f t="shared" ref="G89:H90" si="13">G90</f>
        <v>0</v>
      </c>
      <c r="H89" s="284">
        <f t="shared" si="13"/>
        <v>0</v>
      </c>
      <c r="I89" s="288" t="e">
        <f t="shared" ref="I89:I119" si="14">H89*100/G89</f>
        <v>#DIV/0!</v>
      </c>
    </row>
    <row r="90" spans="1:9" ht="30" x14ac:dyDescent="0.25">
      <c r="A90" s="51" t="s">
        <v>455</v>
      </c>
      <c r="B90" s="51" t="s">
        <v>249</v>
      </c>
      <c r="C90" s="51" t="s">
        <v>348</v>
      </c>
      <c r="D90" s="51" t="s">
        <v>536</v>
      </c>
      <c r="E90" s="51" t="s">
        <v>399</v>
      </c>
      <c r="F90" s="68" t="s">
        <v>402</v>
      </c>
      <c r="G90" s="284">
        <f t="shared" si="13"/>
        <v>0</v>
      </c>
      <c r="H90" s="284">
        <f t="shared" si="13"/>
        <v>0</v>
      </c>
      <c r="I90" s="288" t="e">
        <f t="shared" si="14"/>
        <v>#DIV/0!</v>
      </c>
    </row>
    <row r="91" spans="1:9" ht="30" x14ac:dyDescent="0.25">
      <c r="A91" s="51" t="s">
        <v>455</v>
      </c>
      <c r="B91" s="51" t="s">
        <v>249</v>
      </c>
      <c r="C91" s="51" t="s">
        <v>348</v>
      </c>
      <c r="D91" s="51" t="s">
        <v>536</v>
      </c>
      <c r="E91" s="51" t="s">
        <v>240</v>
      </c>
      <c r="F91" s="68" t="s">
        <v>239</v>
      </c>
      <c r="G91" s="284">
        <f>'анализ исполнения расходов'!G83</f>
        <v>0</v>
      </c>
      <c r="H91" s="284">
        <f>'3'!G85</f>
        <v>0</v>
      </c>
      <c r="I91" s="288" t="e">
        <f t="shared" si="14"/>
        <v>#DIV/0!</v>
      </c>
    </row>
    <row r="92" spans="1:9" ht="30" x14ac:dyDescent="0.25">
      <c r="A92" s="51" t="s">
        <v>455</v>
      </c>
      <c r="B92" s="51" t="s">
        <v>249</v>
      </c>
      <c r="C92" s="51" t="s">
        <v>348</v>
      </c>
      <c r="D92" s="51" t="s">
        <v>537</v>
      </c>
      <c r="E92" s="51" t="s">
        <v>398</v>
      </c>
      <c r="F92" s="68" t="s">
        <v>401</v>
      </c>
      <c r="G92" s="284">
        <f>G93</f>
        <v>747</v>
      </c>
      <c r="H92" s="284">
        <f>H93</f>
        <v>747.01</v>
      </c>
      <c r="I92" s="288">
        <f t="shared" si="14"/>
        <v>100.00133868808568</v>
      </c>
    </row>
    <row r="93" spans="1:9" ht="30" x14ac:dyDescent="0.25">
      <c r="A93" s="51" t="s">
        <v>455</v>
      </c>
      <c r="B93" s="51" t="s">
        <v>249</v>
      </c>
      <c r="C93" s="51" t="s">
        <v>348</v>
      </c>
      <c r="D93" s="51" t="s">
        <v>537</v>
      </c>
      <c r="E93" s="51" t="s">
        <v>399</v>
      </c>
      <c r="F93" s="68" t="s">
        <v>402</v>
      </c>
      <c r="G93" s="284">
        <f>G94</f>
        <v>747</v>
      </c>
      <c r="H93" s="284">
        <f>H94</f>
        <v>747.01</v>
      </c>
      <c r="I93" s="288">
        <f t="shared" si="14"/>
        <v>100.00133868808568</v>
      </c>
    </row>
    <row r="94" spans="1:9" ht="30" x14ac:dyDescent="0.25">
      <c r="A94" s="51" t="s">
        <v>455</v>
      </c>
      <c r="B94" s="51" t="s">
        <v>249</v>
      </c>
      <c r="C94" s="51" t="s">
        <v>348</v>
      </c>
      <c r="D94" s="51" t="s">
        <v>537</v>
      </c>
      <c r="E94" s="51" t="s">
        <v>240</v>
      </c>
      <c r="F94" s="68" t="s">
        <v>239</v>
      </c>
      <c r="G94" s="284">
        <f>'анализ исполнения расходов'!G87</f>
        <v>747</v>
      </c>
      <c r="H94" s="284">
        <f>'анализ исполнения расходов'!H87</f>
        <v>747.01</v>
      </c>
      <c r="I94" s="288">
        <f t="shared" si="14"/>
        <v>100.00133868808568</v>
      </c>
    </row>
    <row r="95" spans="1:9" ht="57" x14ac:dyDescent="0.25">
      <c r="A95" s="51" t="s">
        <v>455</v>
      </c>
      <c r="B95" s="51" t="s">
        <v>339</v>
      </c>
      <c r="C95" s="51" t="s">
        <v>650</v>
      </c>
      <c r="D95" s="50" t="s">
        <v>651</v>
      </c>
      <c r="E95" s="51"/>
      <c r="F95" s="67" t="s">
        <v>652</v>
      </c>
      <c r="G95" s="284">
        <f t="shared" ref="G95:H97" si="15">G96</f>
        <v>0.5</v>
      </c>
      <c r="H95" s="284">
        <f t="shared" si="15"/>
        <v>0.5</v>
      </c>
      <c r="I95" s="288">
        <f t="shared" si="14"/>
        <v>100</v>
      </c>
    </row>
    <row r="96" spans="1:9" ht="30" x14ac:dyDescent="0.25">
      <c r="A96" s="51" t="s">
        <v>455</v>
      </c>
      <c r="B96" s="51" t="s">
        <v>339</v>
      </c>
      <c r="C96" s="51" t="s">
        <v>650</v>
      </c>
      <c r="D96" s="51" t="s">
        <v>651</v>
      </c>
      <c r="E96" s="51" t="s">
        <v>398</v>
      </c>
      <c r="F96" s="68" t="s">
        <v>401</v>
      </c>
      <c r="G96" s="284">
        <f t="shared" si="15"/>
        <v>0.5</v>
      </c>
      <c r="H96" s="284">
        <f t="shared" si="15"/>
        <v>0.5</v>
      </c>
      <c r="I96" s="288">
        <f t="shared" si="14"/>
        <v>100</v>
      </c>
    </row>
    <row r="97" spans="1:9" ht="30" x14ac:dyDescent="0.25">
      <c r="A97" s="51" t="s">
        <v>455</v>
      </c>
      <c r="B97" s="51" t="s">
        <v>339</v>
      </c>
      <c r="C97" s="51" t="s">
        <v>650</v>
      </c>
      <c r="D97" s="51" t="s">
        <v>651</v>
      </c>
      <c r="E97" s="51" t="s">
        <v>399</v>
      </c>
      <c r="F97" s="68" t="s">
        <v>402</v>
      </c>
      <c r="G97" s="284">
        <f t="shared" si="15"/>
        <v>0.5</v>
      </c>
      <c r="H97" s="284">
        <f t="shared" si="15"/>
        <v>0.5</v>
      </c>
      <c r="I97" s="288">
        <f t="shared" si="14"/>
        <v>100</v>
      </c>
    </row>
    <row r="98" spans="1:9" ht="30" x14ac:dyDescent="0.25">
      <c r="A98" s="51" t="s">
        <v>455</v>
      </c>
      <c r="B98" s="51" t="s">
        <v>339</v>
      </c>
      <c r="C98" s="51" t="s">
        <v>650</v>
      </c>
      <c r="D98" s="51" t="s">
        <v>651</v>
      </c>
      <c r="E98" s="51" t="s">
        <v>240</v>
      </c>
      <c r="F98" s="68" t="s">
        <v>239</v>
      </c>
      <c r="G98" s="284">
        <f>'анализ исполнения расходов'!G67</f>
        <v>0.5</v>
      </c>
      <c r="H98" s="284">
        <f>'анализ исполнения расходов'!H67</f>
        <v>0.5</v>
      </c>
      <c r="I98" s="288">
        <f t="shared" si="14"/>
        <v>100</v>
      </c>
    </row>
    <row r="99" spans="1:9" ht="42.75" x14ac:dyDescent="0.25">
      <c r="A99" s="152" t="s">
        <v>455</v>
      </c>
      <c r="B99" s="152" t="s">
        <v>339</v>
      </c>
      <c r="C99" s="152" t="s">
        <v>384</v>
      </c>
      <c r="D99" s="152" t="s">
        <v>535</v>
      </c>
      <c r="E99" s="152"/>
      <c r="F99" s="155" t="s">
        <v>668</v>
      </c>
      <c r="G99" s="288">
        <f t="shared" ref="G99:H101" si="16">G100</f>
        <v>260</v>
      </c>
      <c r="H99" s="288">
        <f t="shared" si="16"/>
        <v>245.98</v>
      </c>
      <c r="I99" s="288">
        <f t="shared" si="14"/>
        <v>94.607692307692304</v>
      </c>
    </row>
    <row r="100" spans="1:9" ht="30" x14ac:dyDescent="0.25">
      <c r="A100" s="154" t="s">
        <v>455</v>
      </c>
      <c r="B100" s="154" t="s">
        <v>339</v>
      </c>
      <c r="C100" s="154" t="s">
        <v>384</v>
      </c>
      <c r="D100" s="154" t="s">
        <v>535</v>
      </c>
      <c r="E100" s="154" t="s">
        <v>398</v>
      </c>
      <c r="F100" s="150" t="s">
        <v>401</v>
      </c>
      <c r="G100" s="284">
        <f t="shared" si="16"/>
        <v>260</v>
      </c>
      <c r="H100" s="284">
        <f t="shared" si="16"/>
        <v>245.98</v>
      </c>
      <c r="I100" s="288">
        <f t="shared" si="14"/>
        <v>94.607692307692304</v>
      </c>
    </row>
    <row r="101" spans="1:9" ht="60" x14ac:dyDescent="0.25">
      <c r="A101" s="154" t="s">
        <v>455</v>
      </c>
      <c r="B101" s="154" t="s">
        <v>339</v>
      </c>
      <c r="C101" s="154" t="s">
        <v>384</v>
      </c>
      <c r="D101" s="154" t="s">
        <v>535</v>
      </c>
      <c r="E101" s="154" t="s">
        <v>399</v>
      </c>
      <c r="F101" s="150" t="s">
        <v>406</v>
      </c>
      <c r="G101" s="284">
        <f t="shared" si="16"/>
        <v>260</v>
      </c>
      <c r="H101" s="284">
        <f t="shared" si="16"/>
        <v>245.98</v>
      </c>
      <c r="I101" s="288">
        <f t="shared" si="14"/>
        <v>94.607692307692304</v>
      </c>
    </row>
    <row r="102" spans="1:9" ht="30" x14ac:dyDescent="0.25">
      <c r="A102" s="154" t="s">
        <v>455</v>
      </c>
      <c r="B102" s="154" t="s">
        <v>339</v>
      </c>
      <c r="C102" s="154" t="s">
        <v>384</v>
      </c>
      <c r="D102" s="154" t="s">
        <v>535</v>
      </c>
      <c r="E102" s="154" t="s">
        <v>240</v>
      </c>
      <c r="F102" s="150" t="s">
        <v>343</v>
      </c>
      <c r="G102" s="284">
        <f>'анализ исполнения расходов'!G71</f>
        <v>260</v>
      </c>
      <c r="H102" s="284">
        <f>'3'!G73</f>
        <v>245.98</v>
      </c>
      <c r="I102" s="288">
        <f t="shared" si="14"/>
        <v>94.607692307692304</v>
      </c>
    </row>
    <row r="103" spans="1:9" ht="28.5" x14ac:dyDescent="0.25">
      <c r="A103" s="152" t="s">
        <v>455</v>
      </c>
      <c r="B103" s="152" t="s">
        <v>351</v>
      </c>
      <c r="C103" s="152" t="s">
        <v>352</v>
      </c>
      <c r="D103" s="152" t="s">
        <v>547</v>
      </c>
      <c r="E103" s="152"/>
      <c r="F103" s="155" t="s">
        <v>659</v>
      </c>
      <c r="G103" s="288">
        <f t="shared" ref="G103:H105" si="17">G104</f>
        <v>49</v>
      </c>
      <c r="H103" s="288">
        <f t="shared" si="17"/>
        <v>49</v>
      </c>
      <c r="I103" s="288">
        <f t="shared" si="14"/>
        <v>100</v>
      </c>
    </row>
    <row r="104" spans="1:9" ht="30" x14ac:dyDescent="0.25">
      <c r="A104" s="154" t="s">
        <v>455</v>
      </c>
      <c r="B104" s="154" t="s">
        <v>351</v>
      </c>
      <c r="C104" s="154" t="s">
        <v>352</v>
      </c>
      <c r="D104" s="154" t="s">
        <v>547</v>
      </c>
      <c r="E104" s="154" t="s">
        <v>398</v>
      </c>
      <c r="F104" s="150" t="s">
        <v>401</v>
      </c>
      <c r="G104" s="286">
        <f t="shared" si="17"/>
        <v>49</v>
      </c>
      <c r="H104" s="286">
        <f t="shared" si="17"/>
        <v>49</v>
      </c>
      <c r="I104" s="288">
        <f t="shared" si="14"/>
        <v>100</v>
      </c>
    </row>
    <row r="105" spans="1:9" ht="30" x14ac:dyDescent="0.25">
      <c r="A105" s="154" t="s">
        <v>455</v>
      </c>
      <c r="B105" s="154" t="s">
        <v>351</v>
      </c>
      <c r="C105" s="154" t="s">
        <v>352</v>
      </c>
      <c r="D105" s="154" t="s">
        <v>547</v>
      </c>
      <c r="E105" s="154" t="s">
        <v>399</v>
      </c>
      <c r="F105" s="150" t="s">
        <v>402</v>
      </c>
      <c r="G105" s="286">
        <f t="shared" si="17"/>
        <v>49</v>
      </c>
      <c r="H105" s="286">
        <f t="shared" si="17"/>
        <v>49</v>
      </c>
      <c r="I105" s="288">
        <f t="shared" si="14"/>
        <v>100</v>
      </c>
    </row>
    <row r="106" spans="1:9" ht="30" x14ac:dyDescent="0.25">
      <c r="A106" s="154" t="s">
        <v>455</v>
      </c>
      <c r="B106" s="154" t="s">
        <v>351</v>
      </c>
      <c r="C106" s="154" t="s">
        <v>352</v>
      </c>
      <c r="D106" s="154" t="s">
        <v>547</v>
      </c>
      <c r="E106" s="154" t="s">
        <v>240</v>
      </c>
      <c r="F106" s="150" t="s">
        <v>343</v>
      </c>
      <c r="G106" s="286">
        <f>'анализ исполнения расходов'!G114</f>
        <v>49</v>
      </c>
      <c r="H106" s="286">
        <f>'3'!G118</f>
        <v>49</v>
      </c>
      <c r="I106" s="288">
        <f t="shared" si="14"/>
        <v>100</v>
      </c>
    </row>
    <row r="107" spans="1:9" ht="28.5" x14ac:dyDescent="0.25">
      <c r="A107" s="152" t="s">
        <v>455</v>
      </c>
      <c r="B107" s="152" t="s">
        <v>340</v>
      </c>
      <c r="C107" s="152" t="s">
        <v>341</v>
      </c>
      <c r="D107" s="50" t="s">
        <v>629</v>
      </c>
      <c r="E107" s="152"/>
      <c r="F107" s="276" t="s">
        <v>631</v>
      </c>
      <c r="G107" s="288">
        <f t="shared" ref="G107:H109" si="18">G108</f>
        <v>989.88</v>
      </c>
      <c r="H107" s="288">
        <f t="shared" si="18"/>
        <v>959.93</v>
      </c>
      <c r="I107" s="288">
        <f t="shared" si="14"/>
        <v>96.974380733018151</v>
      </c>
    </row>
    <row r="108" spans="1:9" ht="30" x14ac:dyDescent="0.25">
      <c r="A108" s="154" t="s">
        <v>455</v>
      </c>
      <c r="B108" s="154" t="s">
        <v>340</v>
      </c>
      <c r="C108" s="154" t="s">
        <v>341</v>
      </c>
      <c r="D108" s="51" t="s">
        <v>629</v>
      </c>
      <c r="E108" s="154" t="s">
        <v>398</v>
      </c>
      <c r="F108" s="150" t="s">
        <v>401</v>
      </c>
      <c r="G108" s="284">
        <f t="shared" si="18"/>
        <v>989.88</v>
      </c>
      <c r="H108" s="284">
        <f t="shared" si="18"/>
        <v>959.93</v>
      </c>
      <c r="I108" s="288">
        <f t="shared" si="14"/>
        <v>96.974380733018151</v>
      </c>
    </row>
    <row r="109" spans="1:9" ht="36.75" customHeight="1" x14ac:dyDescent="0.25">
      <c r="A109" s="154" t="s">
        <v>455</v>
      </c>
      <c r="B109" s="154" t="s">
        <v>340</v>
      </c>
      <c r="C109" s="154" t="s">
        <v>341</v>
      </c>
      <c r="D109" s="51" t="s">
        <v>629</v>
      </c>
      <c r="E109" s="154" t="s">
        <v>399</v>
      </c>
      <c r="F109" s="150" t="s">
        <v>406</v>
      </c>
      <c r="G109" s="284">
        <f t="shared" si="18"/>
        <v>989.88</v>
      </c>
      <c r="H109" s="284">
        <f t="shared" si="18"/>
        <v>959.93</v>
      </c>
      <c r="I109" s="288">
        <f t="shared" si="14"/>
        <v>96.974380733018151</v>
      </c>
    </row>
    <row r="110" spans="1:9" ht="30" x14ac:dyDescent="0.25">
      <c r="A110" s="154" t="s">
        <v>455</v>
      </c>
      <c r="B110" s="154" t="s">
        <v>340</v>
      </c>
      <c r="C110" s="154" t="s">
        <v>341</v>
      </c>
      <c r="D110" s="51" t="s">
        <v>629</v>
      </c>
      <c r="E110" s="154" t="s">
        <v>240</v>
      </c>
      <c r="F110" s="150" t="s">
        <v>239</v>
      </c>
      <c r="G110" s="286">
        <f>'анализ исполнения расходов'!G78</f>
        <v>989.88</v>
      </c>
      <c r="H110" s="286">
        <f>'3'!G80</f>
        <v>959.93</v>
      </c>
      <c r="I110" s="288">
        <f t="shared" si="14"/>
        <v>96.974380733018151</v>
      </c>
    </row>
    <row r="111" spans="1:9" ht="42.75" x14ac:dyDescent="0.25">
      <c r="A111" s="152" t="s">
        <v>455</v>
      </c>
      <c r="B111" s="152" t="s">
        <v>249</v>
      </c>
      <c r="C111" s="152" t="s">
        <v>251</v>
      </c>
      <c r="D111" s="50" t="s">
        <v>630</v>
      </c>
      <c r="E111" s="152"/>
      <c r="F111" s="155" t="s">
        <v>632</v>
      </c>
      <c r="G111" s="288">
        <f t="shared" ref="G111:H113" si="19">G112</f>
        <v>372</v>
      </c>
      <c r="H111" s="288">
        <f t="shared" si="19"/>
        <v>371.99</v>
      </c>
      <c r="I111" s="288">
        <f t="shared" si="14"/>
        <v>99.997311827956992</v>
      </c>
    </row>
    <row r="112" spans="1:9" ht="30" x14ac:dyDescent="0.25">
      <c r="A112" s="154" t="s">
        <v>455</v>
      </c>
      <c r="B112" s="154" t="s">
        <v>249</v>
      </c>
      <c r="C112" s="154" t="s">
        <v>251</v>
      </c>
      <c r="D112" s="51" t="s">
        <v>630</v>
      </c>
      <c r="E112" s="154" t="s">
        <v>398</v>
      </c>
      <c r="F112" s="150" t="s">
        <v>401</v>
      </c>
      <c r="G112" s="286">
        <f t="shared" si="19"/>
        <v>372</v>
      </c>
      <c r="H112" s="286">
        <f t="shared" si="19"/>
        <v>371.99</v>
      </c>
      <c r="I112" s="288">
        <f t="shared" si="14"/>
        <v>99.997311827956992</v>
      </c>
    </row>
    <row r="113" spans="1:9" ht="30" x14ac:dyDescent="0.25">
      <c r="A113" s="154" t="s">
        <v>455</v>
      </c>
      <c r="B113" s="154" t="s">
        <v>249</v>
      </c>
      <c r="C113" s="154" t="s">
        <v>251</v>
      </c>
      <c r="D113" s="51" t="s">
        <v>630</v>
      </c>
      <c r="E113" s="154" t="s">
        <v>399</v>
      </c>
      <c r="F113" s="150" t="s">
        <v>402</v>
      </c>
      <c r="G113" s="286">
        <f t="shared" si="19"/>
        <v>372</v>
      </c>
      <c r="H113" s="286">
        <f t="shared" si="19"/>
        <v>371.99</v>
      </c>
      <c r="I113" s="288">
        <f t="shared" si="14"/>
        <v>99.997311827956992</v>
      </c>
    </row>
    <row r="114" spans="1:9" ht="30" x14ac:dyDescent="0.25">
      <c r="A114" s="154" t="s">
        <v>455</v>
      </c>
      <c r="B114" s="154" t="s">
        <v>249</v>
      </c>
      <c r="C114" s="154" t="s">
        <v>251</v>
      </c>
      <c r="D114" s="51" t="s">
        <v>630</v>
      </c>
      <c r="E114" s="154" t="s">
        <v>240</v>
      </c>
      <c r="F114" s="150" t="s">
        <v>239</v>
      </c>
      <c r="G114" s="286">
        <f>'анализ исполнения расходов'!G106</f>
        <v>372</v>
      </c>
      <c r="H114" s="286">
        <f>'3'!G109</f>
        <v>371.99</v>
      </c>
      <c r="I114" s="288">
        <f t="shared" si="14"/>
        <v>99.997311827956992</v>
      </c>
    </row>
    <row r="115" spans="1:9" ht="42.75" x14ac:dyDescent="0.25">
      <c r="A115" s="152" t="s">
        <v>455</v>
      </c>
      <c r="B115" s="152" t="s">
        <v>249</v>
      </c>
      <c r="C115" s="152" t="s">
        <v>251</v>
      </c>
      <c r="D115" s="50" t="s">
        <v>654</v>
      </c>
      <c r="E115" s="152"/>
      <c r="F115" s="339" t="s">
        <v>658</v>
      </c>
      <c r="G115" s="288">
        <f t="shared" ref="G115:H117" si="20">G116</f>
        <v>80</v>
      </c>
      <c r="H115" s="288">
        <f t="shared" si="20"/>
        <v>80</v>
      </c>
      <c r="I115" s="288">
        <f t="shared" si="14"/>
        <v>100</v>
      </c>
    </row>
    <row r="116" spans="1:9" ht="30" x14ac:dyDescent="0.25">
      <c r="A116" s="154" t="s">
        <v>455</v>
      </c>
      <c r="B116" s="154" t="s">
        <v>249</v>
      </c>
      <c r="C116" s="154" t="s">
        <v>251</v>
      </c>
      <c r="D116" s="51" t="s">
        <v>654</v>
      </c>
      <c r="E116" s="154" t="s">
        <v>398</v>
      </c>
      <c r="F116" s="150" t="s">
        <v>401</v>
      </c>
      <c r="G116" s="286">
        <f t="shared" si="20"/>
        <v>80</v>
      </c>
      <c r="H116" s="286">
        <f t="shared" si="20"/>
        <v>80</v>
      </c>
      <c r="I116" s="288">
        <f t="shared" si="14"/>
        <v>100</v>
      </c>
    </row>
    <row r="117" spans="1:9" ht="30" x14ac:dyDescent="0.25">
      <c r="A117" s="154" t="s">
        <v>455</v>
      </c>
      <c r="B117" s="154" t="s">
        <v>249</v>
      </c>
      <c r="C117" s="154" t="s">
        <v>251</v>
      </c>
      <c r="D117" s="51" t="s">
        <v>654</v>
      </c>
      <c r="E117" s="154" t="s">
        <v>399</v>
      </c>
      <c r="F117" s="150" t="s">
        <v>402</v>
      </c>
      <c r="G117" s="286">
        <f t="shared" si="20"/>
        <v>80</v>
      </c>
      <c r="H117" s="286">
        <f t="shared" si="20"/>
        <v>80</v>
      </c>
      <c r="I117" s="288">
        <f t="shared" si="14"/>
        <v>100</v>
      </c>
    </row>
    <row r="118" spans="1:9" ht="30" x14ac:dyDescent="0.25">
      <c r="A118" s="154" t="s">
        <v>455</v>
      </c>
      <c r="B118" s="154" t="s">
        <v>249</v>
      </c>
      <c r="C118" s="154" t="s">
        <v>251</v>
      </c>
      <c r="D118" s="51" t="s">
        <v>654</v>
      </c>
      <c r="E118" s="154" t="s">
        <v>240</v>
      </c>
      <c r="F118" s="150" t="s">
        <v>239</v>
      </c>
      <c r="G118" s="286">
        <f>'анализ исполнения расходов'!G110</f>
        <v>80</v>
      </c>
      <c r="H118" s="286">
        <f>'анализ исполнения расходов'!H110</f>
        <v>80</v>
      </c>
      <c r="I118" s="288">
        <f t="shared" si="14"/>
        <v>100</v>
      </c>
    </row>
    <row r="119" spans="1:9" ht="15.75" x14ac:dyDescent="0.25">
      <c r="A119" s="157"/>
      <c r="B119" s="158"/>
      <c r="C119" s="158"/>
      <c r="D119" s="158"/>
      <c r="E119" s="158"/>
      <c r="F119" s="159" t="s">
        <v>221</v>
      </c>
      <c r="G119" s="286">
        <f>G6+G79</f>
        <v>10014.484</v>
      </c>
      <c r="H119" s="286">
        <f>H6+H79</f>
        <v>9786.4039999999986</v>
      </c>
      <c r="I119" s="288">
        <f t="shared" si="14"/>
        <v>97.722498732835348</v>
      </c>
    </row>
    <row r="121" spans="1:9" x14ac:dyDescent="0.2">
      <c r="H121" s="272"/>
    </row>
  </sheetData>
  <mergeCells count="2">
    <mergeCell ref="A1:I1"/>
    <mergeCell ref="H2:I2"/>
  </mergeCells>
  <pageMargins left="0.70866141732283472" right="0.70866141732283472" top="0.74803149606299213" bottom="0.74803149606299213" header="0.31496062992125984" footer="0.31496062992125984"/>
  <pageSetup paperSize="9" scale="66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</vt:lpstr>
      <vt:lpstr>анализ поступл по кодам класс</vt:lpstr>
      <vt:lpstr>информация по доходам</vt:lpstr>
      <vt:lpstr>2</vt:lpstr>
      <vt:lpstr>анализ исполн доходов</vt:lpstr>
      <vt:lpstr>3</vt:lpstr>
      <vt:lpstr>анализ исполнения расходов</vt:lpstr>
      <vt:lpstr>анализ испол расх прог и непрог</vt:lpstr>
      <vt:lpstr>информация по ведомственной</vt:lpstr>
      <vt:lpstr>4</vt:lpstr>
      <vt:lpstr>анализ исполн по функц</vt:lpstr>
      <vt:lpstr>информация по прз</vt:lpstr>
      <vt:lpstr>5</vt:lpstr>
      <vt:lpstr>6</vt:lpstr>
      <vt:lpstr>информация об источн</vt:lpstr>
      <vt:lpstr>7</vt:lpstr>
      <vt:lpstr>8</vt:lpstr>
      <vt:lpstr>9</vt:lpstr>
      <vt:lpstr>10</vt:lpstr>
      <vt:lpstr>11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Минькач Любовь Григорьевна</cp:lastModifiedBy>
  <cp:lastPrinted>2019-02-20T01:57:55Z</cp:lastPrinted>
  <dcterms:created xsi:type="dcterms:W3CDTF">2007-11-01T06:06:06Z</dcterms:created>
  <dcterms:modified xsi:type="dcterms:W3CDTF">2019-03-26T06:46:23Z</dcterms:modified>
</cp:coreProperties>
</file>