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0-03\Desktop\БУХГАЛТЕРИЯ\ФИНУПРАВЛЕНИЕ\внесение изменений в бюджет\"/>
    </mc:Choice>
  </mc:AlternateContent>
  <xr:revisionPtr revIDLastSave="0" documentId="13_ncr:1_{EBFC0C77-AFEF-4692-94D7-477504D3A15F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Прил №2" sheetId="1" r:id="rId1"/>
    <sheet name="Прил №3" sheetId="12" r:id="rId2"/>
    <sheet name="Прил №4" sheetId="13" r:id="rId3"/>
    <sheet name="пустой" sheetId="7" state="hidden" r:id="rId4"/>
    <sheet name="Прил№5" sheetId="14" r:id="rId5"/>
    <sheet name="Прил №6" sheetId="8" r:id="rId6"/>
  </sheets>
  <definedNames>
    <definedName name="_xlnm.Print_Titles" localSheetId="0">'Прил №2'!$7:$7</definedName>
  </definedNames>
  <calcPr calcId="181029"/>
</workbook>
</file>

<file path=xl/calcChain.xml><?xml version="1.0" encoding="utf-8"?>
<calcChain xmlns="http://schemas.openxmlformats.org/spreadsheetml/2006/main">
  <c r="F39" i="14" l="1"/>
  <c r="F36" i="13"/>
  <c r="F35" i="13" s="1"/>
  <c r="F70" i="13" s="1"/>
  <c r="F44" i="13"/>
  <c r="E17" i="1"/>
  <c r="E27" i="1"/>
  <c r="E22" i="1" s="1"/>
  <c r="D30" i="12"/>
  <c r="H39" i="14"/>
  <c r="G39" i="14"/>
  <c r="H8" i="13"/>
  <c r="H70" i="13" s="1"/>
  <c r="G8" i="13"/>
  <c r="G70" i="13" s="1"/>
  <c r="H17" i="13"/>
  <c r="H18" i="13"/>
  <c r="G18" i="13"/>
  <c r="E9" i="12"/>
  <c r="F24" i="12"/>
  <c r="E24" i="12"/>
  <c r="F9" i="12"/>
  <c r="F51" i="12" s="1"/>
  <c r="F57" i="1"/>
  <c r="E11" i="1"/>
  <c r="E45" i="1"/>
  <c r="F17" i="13"/>
  <c r="E52" i="1"/>
  <c r="E57" i="1" l="1"/>
  <c r="E51" i="12"/>
  <c r="D9" i="12"/>
  <c r="D51" i="12" l="1"/>
  <c r="F59" i="1"/>
  <c r="H21" i="1"/>
  <c r="H20" i="1"/>
  <c r="I28" i="13" l="1"/>
  <c r="I27" i="13"/>
  <c r="H25" i="13"/>
  <c r="H24" i="13"/>
  <c r="G52" i="1"/>
  <c r="G57" i="1" s="1"/>
  <c r="G46" i="12"/>
  <c r="G19" i="12"/>
  <c r="G45" i="1"/>
  <c r="G44" i="1"/>
  <c r="H46" i="1"/>
  <c r="I46" i="1" s="1"/>
  <c r="G59" i="1" l="1"/>
  <c r="H57" i="1"/>
  <c r="I57" i="1"/>
  <c r="H15" i="8"/>
  <c r="H24" i="8" s="1"/>
  <c r="G15" i="8"/>
  <c r="G24" i="8" s="1"/>
  <c r="F15" i="8"/>
  <c r="F24" i="8" s="1"/>
  <c r="G14" i="14"/>
  <c r="H14" i="14"/>
  <c r="H22" i="14"/>
  <c r="F22" i="14"/>
  <c r="F14" i="14"/>
  <c r="F10" i="14"/>
  <c r="H7" i="14"/>
  <c r="G7" i="14"/>
  <c r="F7" i="14"/>
  <c r="H40" i="14" l="1"/>
  <c r="G40" i="14"/>
  <c r="F40" i="14"/>
</calcChain>
</file>

<file path=xl/sharedStrings.xml><?xml version="1.0" encoding="utf-8"?>
<sst xmlns="http://schemas.openxmlformats.org/spreadsheetml/2006/main" count="694" uniqueCount="252">
  <si>
    <t>(тыс. руб.)</t>
  </si>
  <si>
    <t>Наименование главного администратора</t>
  </si>
  <si>
    <t>Код бюджетной классификации Российской Федерации</t>
  </si>
  <si>
    <t>2</t>
  </si>
  <si>
    <t>3</t>
  </si>
  <si>
    <t>4</t>
  </si>
  <si>
    <t>5</t>
  </si>
  <si>
    <t>6</t>
  </si>
  <si>
    <t>7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</si>
  <si>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</si>
  <si>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Главный Администратор</t>
  </si>
  <si>
    <t>Сумма</t>
  </si>
  <si>
    <t>ДОХОДЫ</t>
  </si>
  <si>
    <t xml:space="preserve">1 00 00000 00 0000 000 </t>
  </si>
  <si>
    <t>НАЛОГОВЫЕ И НЕНАЛОГОВЫЕ ДОХОДЫ</t>
  </si>
  <si>
    <t>Налоговые доходы</t>
  </si>
  <si>
    <t xml:space="preserve">1 01 00000 00 0000 000 </t>
  </si>
  <si>
    <t>НАЛОГИ НА ПРИБЫЛЬ, ДОХОДЫ</t>
  </si>
  <si>
    <t xml:space="preserve">1 01 02000 01 0000 110 </t>
  </si>
  <si>
    <t>Налог на доходы физических лиц</t>
  </si>
  <si>
    <t xml:space="preserve">1 01 02010 01 0000 110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</si>
  <si>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</si>
  <si>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1 01 02030 01 0000 110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</si>
  <si>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</si>
  <si>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1 01 02130 01 0000 110 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</si>
  <si>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</si>
  <si>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1 03 00000 00 0000 000 </t>
  </si>
  <si>
    <t>НАЛОГИ НА ТОВАРЫ (РАБОТЫ, УСЛУГИ), РЕАЛИЗУЕМЫЕ НА ТЕРРИТОРИИ РОССИЙСКОЙ ФЕДЕРАЦИИ</t>
  </si>
  <si>
    <t xml:space="preserve">1 03 02000 01 0000 110 </t>
  </si>
  <si>
    <t>Акцизы по подакцизным товарам (продукции), производимым на территории Российской Федерации</t>
  </si>
  <si>
    <t xml:space="preserve">1 03 02230 01 0000 110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</si>
  <si>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</si>
  <si>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</si>
  <si>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</si>
  <si>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</si>
  <si>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</si>
  <si>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1 03 02260 01 0000 110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</si>
  <si>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</si>
  <si>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1 06 00000 00 0000 000 </t>
  </si>
  <si>
    <t>НАЛОГИ НА ИМУЩЕСТВО</t>
  </si>
  <si>
    <t xml:space="preserve">1 06 01000 00 0000 110 </t>
  </si>
  <si>
    <t>Налог на имущество физических лиц</t>
  </si>
  <si>
    <t xml:space="preserve">1 06 01030 13 0000 110 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</si>
  <si>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</si>
  <si>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1 06 01030 13 1000 110 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</si>
  <si>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</si>
  <si>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 xml:space="preserve">1 06 06000 00 0000 110 </t>
  </si>
  <si>
    <t>Земельный налог</t>
  </si>
  <si>
    <t xml:space="preserve">1 06 06040 00 0000 110 </t>
  </si>
  <si>
    <t>Земельный налог с физических лиц</t>
  </si>
  <si>
    <t xml:space="preserve">1 06 06043 13 0000 110 </t>
  </si>
  <si>
    <t>Земельный налог с физических лиц, обладающих земельным участком, расположенным в границах городских поселений</t>
  </si>
  <si>
    <t xml:space="preserve">1 08 00000 00 0000 000 </t>
  </si>
  <si>
    <t>ГОСУДАРСТВЕННАЯ ПОШЛИНА</t>
  </si>
  <si>
    <t xml:space="preserve">1 08 04000 01 0000 110 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</si>
  <si>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</si>
  <si>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1 08 04020 01 0000 110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</si>
  <si>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</si>
  <si>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1 08 04020 01 1000 110 </t>
  </si>
  <si>
    <t>Неналоговые доходы</t>
  </si>
  <si>
    <t xml:space="preserve">1 11 00000 00 0000 000 </t>
  </si>
  <si>
    <t>ДОХОДЫ ОТ ИСПОЛЬЗОВАНИЯ ИМУЩЕСТВА, НАХОДЯЩЕГОСЯ В ГОСУДАРСТВЕННОЙ И МУНИЦИПАЛЬНОЙ СОБСТВЕННОСТИ</t>
  </si>
  <si>
    <t xml:space="preserve">1 11 05000 00 0000 120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</si>
  <si>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</si>
  <si>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</si>
  <si>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</si>
  <si>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1 11 05013 13 0000 120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</si>
  <si>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</si>
  <si>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1 13 00000 00 0000 000 </t>
  </si>
  <si>
    <t>ДОХОДЫ ОТ ОКАЗАНИЯ ПЛАТНЫХ УСЛУГ И КОМПЕНСАЦИИ ЗАТРАТ ГОСУДАРСТВА</t>
  </si>
  <si>
    <t xml:space="preserve">1 13 01000 00 0000 130 </t>
  </si>
  <si>
    <t>Доходы от оказания платных услуг (работ)</t>
  </si>
  <si>
    <t xml:space="preserve">1 13 01990 00 0000 130 </t>
  </si>
  <si>
    <t>Прочие доходы от оказания платных услуг (работ)</t>
  </si>
  <si>
    <t xml:space="preserve">1 13 01995 13 0000 130 </t>
  </si>
  <si>
    <t>Прочие доходы от оказания платных услуг (работ) получателями средств бюджетов городских поселений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</si>
  <si>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</si>
  <si>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</si>
  <si>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</si>
  <si>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</si>
  <si>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 xml:space="preserve">2 02 10000 00 0000 150 </t>
  </si>
  <si>
    <t>Дотации бюджетам бюджетной системы Российской Федерации</t>
  </si>
  <si>
    <t xml:space="preserve">2 02 16001 00 0000 150 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</si>
  <si>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</si>
  <si>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2 02 16001 13 0000 150 </t>
  </si>
  <si>
    <t>Дотации бюджетам городских поселений на выравнивание бюджетной обеспеченности из бюджетов муниципальных районов</t>
  </si>
  <si>
    <t xml:space="preserve">2 02 20000 00 0000 150 </t>
  </si>
  <si>
    <t>Субсидии бюджетам бюджетной системы Российской Федерации (межбюджетные субсидии)</t>
  </si>
  <si>
    <t xml:space="preserve">2 02 29999 00 0000 150 </t>
  </si>
  <si>
    <t>Прочие субсидии</t>
  </si>
  <si>
    <t xml:space="preserve">2 02 29999 13 0000 150 </t>
  </si>
  <si>
    <t>Прочие субсидии бюджетам городских поселений</t>
  </si>
  <si>
    <t xml:space="preserve">2 02 30000 00 0000 150 </t>
  </si>
  <si>
    <t>Субвенции бюджетам бюджетной системы Российской Федерации</t>
  </si>
  <si>
    <t xml:space="preserve">2 02 35118 00 0000 150 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</si>
  <si>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</si>
  <si>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2 02 35118 13 0000 150 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</si>
  <si>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</si>
  <si>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2 02 35930 00 0000 150 </t>
  </si>
  <si>
    <t>Субвенции бюджетам на государственную регистрацию актов гражданского состояния</t>
  </si>
  <si>
    <t xml:space="preserve">2 02 35930 03 0000 150 </t>
  </si>
  <si>
    <t>Субвенции бюджетам внутригородских муниципальных образований городов федерального значения на государственную регистрацию актов гражданского состояния</t>
  </si>
  <si>
    <t>ИТОГО ДОХОДОВ</t>
  </si>
  <si>
    <t xml:space="preserve">Распределение доходов бюджета по кодам классификации доходов  Администрации рабочего поселка (пгт) Экимчан на 2024 год и плановый период  2025 и 2026 годов </t>
  </si>
  <si>
    <t>2024</t>
  </si>
  <si>
    <t>Плановый период</t>
  </si>
  <si>
    <t>Наименование</t>
  </si>
  <si>
    <t>Рз</t>
  </si>
  <si>
    <t>ПР</t>
  </si>
  <si>
    <t>ЦСР</t>
  </si>
  <si>
    <t>ВР</t>
  </si>
  <si>
    <t>2025 г.</t>
  </si>
  <si>
    <t>2026 г.</t>
  </si>
  <si>
    <t>Раздел</t>
  </si>
  <si>
    <t>Подраздел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</si>
  <si>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</si>
  <si>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</si>
  <si>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</si>
  <si>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</si>
  <si>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</si>
  <si>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</si>
  <si>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88.8.00.80010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</si>
  <si>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</si>
  <si>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</si>
  <si>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</si>
  <si>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88.8.00.80040</t>
  </si>
  <si>
    <t>Другие общегосударственные вопросы</t>
  </si>
  <si>
    <t>13</t>
  </si>
  <si>
    <t>Обеспечение деятельности подведомственных учреждений</t>
  </si>
  <si>
    <t>88.8.00.80140</t>
  </si>
  <si>
    <t>НАЦИОНАЛЬНАЯ ОБОРОНА</t>
  </si>
  <si>
    <t>Мобилизационная и вневойсковая подготовка</t>
  </si>
  <si>
    <t>03</t>
  </si>
  <si>
    <t>ЗАГС</t>
  </si>
  <si>
    <t>10.6.02.59300</t>
  </si>
  <si>
    <t>Осуществление первичного воинского учета</t>
  </si>
  <si>
    <t>88.8.00.51180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</si>
  <si>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</si>
  <si>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</si>
  <si>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</si>
  <si>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02.0.01.00010</t>
  </si>
  <si>
    <t>НАЦИОНАЛЬНАЯ ЭКОНОМИКА</t>
  </si>
  <si>
    <t>Дорожное хозяйство (дорожные фонды)</t>
  </si>
  <si>
    <t>09</t>
  </si>
  <si>
    <t>Муниципальная программа "Развитие транспортной системы и дорожного хозяйства рабочего поселка (поселка городского типа) Экимчан на 2023-2025 годы".</t>
  </si>
  <si>
    <t>03.0.01.00010</t>
  </si>
  <si>
    <t>Осуществление дорожной деятельности в отношении автомобильных дорог местного значения и сооружений на них</t>
  </si>
  <si>
    <t>03.0.01.S7480</t>
  </si>
  <si>
    <t>ЖИЛИЩНО-КОММУНАЛЬНОЕ ХОЗЯЙСТВО</t>
  </si>
  <si>
    <t>05</t>
  </si>
  <si>
    <t>Благоустройство</t>
  </si>
  <si>
    <t>Муниципальная программа "Благоустройство территории рабочего поселка (пгт) Экимчан"</t>
  </si>
  <si>
    <t>07.0.01.00020</t>
  </si>
  <si>
    <t>КУЛЬТУРА, КИНЕМАТОГРАФИЯ</t>
  </si>
  <si>
    <t>08</t>
  </si>
  <si>
    <t>Культура</t>
  </si>
  <si>
    <t>Муниципальной программы «Развитие культуры на территории рабочего поселка (пгт) Экимчан на 2022-2026 годы»</t>
  </si>
  <si>
    <t>08.0.01.00010</t>
  </si>
  <si>
    <t>ФИЗИЧЕСКАЯ КУЛЬТУРА И СПОРТ</t>
  </si>
  <si>
    <t>11</t>
  </si>
  <si>
    <t>Физическая культура</t>
  </si>
  <si>
    <t>Муниципальная программа "Развитие физической культуры и спорта на территории рабочего поселка (поселка городского типа)Экимчан на 2023-2025 гг</t>
  </si>
  <si>
    <t>09.0.01.00010</t>
  </si>
  <si>
    <t>Всего</t>
  </si>
  <si>
    <t>88 8 00 80050</t>
  </si>
  <si>
    <t xml:space="preserve"> (тыс. руб.)</t>
  </si>
  <si>
    <t>Муниципальная программа «Пожарная безопасность и защита населения и территории рабочего поселка (пгт) Экимчан» на 2021-2023 годы»"</t>
  </si>
  <si>
    <t>2024 г.</t>
  </si>
  <si>
    <t>Муниципальная программа «Пожарная безопасность и защита населения и территории рабочего поселка (пгт) Экимчан» на 2021-2023 годы»" (Закупка товаров, работ и услуг для обеспечения государственных (муниципальных) нужд)</t>
  </si>
  <si>
    <t>Муниципальная программа "Развитие транспортной системы и дорожного хозяйства рабочего поселка (поселка городского типа) Экимчан на 2023-2025 годы". (Закупка товаров, работ и услуг для обеспечения государственных (муниципальных) нужд)</t>
  </si>
  <si>
    <t>Осуществление дорожной деятельности в отношении автомобильных дорог местного значения и сооружений на них (Закупка товаров, работ и услуг для обеспечения государственных (муниципальных) нужд)</t>
  </si>
  <si>
    <t>Муниципальная программа "Благоустройство территории рабочего поселка (пгт) Экимчан" (Закупка товаров, работ и услуг для обеспечения государственных (муниципальных) нужд)</t>
  </si>
  <si>
    <t>Муниципальной программы «Развитие культуры на территории рабочего поселка (пгт) Экимчан на 2022-2026 годы» (Закупка товаров, работ и услуг для обеспечения государственных (муниципальных) нужд)</t>
  </si>
  <si>
    <t>Муниципальная программа "Развитие физической культуры и спорта на территории рабочего поселка (поселка городского типа)Экимчан на 2023-2025 гг (Закупка товаров, работ и услуг для обеспечения государственных (муниципальных) нужд)</t>
  </si>
  <si>
    <t>ЗАГС (Закупка товаров, работ и услуг для обеспечения государственных (муниципальных) нужд)</t>
  </si>
  <si>
    <t>Осуществление первичного воинского учета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</si>
  <si>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(Закупка товаров, работ и услуг для обеспечения государственных (муниципальных) нужд)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</si>
  <si>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</si>
  <si>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</si>
  <si>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</si>
  <si>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</si>
  <si>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Обеспечение деятельности подведомственных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</si>
  <si>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(Закупка товаров, работ и услуг для обеспечения государственных (муниципальных) нужд)</t>
  </si>
  <si>
    <t>Распределение бюджетных ассигнований по разделам, по целевым статьям (государственным программам, и непрограммным направлениям деятельности), группам видов расходов, разделам, подразделам классификации расходов  бюджета Администрации рабочего поселка (пгт) Экимчан</t>
  </si>
  <si>
    <r>
      <t xml:space="preserve"> </t>
    </r>
    <r>
      <rPr>
        <b/>
        <u/>
        <sz val="14"/>
        <rFont val="Times New Roman"/>
        <family val="1"/>
        <charset val="204"/>
      </rPr>
      <t xml:space="preserve">Ведомственная структура расходов бюджета  Администрации рабочего поселка (пгт) Экимчан на 2024 год и плановый период  2025 и 2026 годов </t>
    </r>
  </si>
  <si>
    <t xml:space="preserve">Распределение бюджетных ассигнований по разделам и подразделам  классификации расходов бюджета  Администрации рабочего поселка (пгт) Экимчан на 2024 год и плановый период  2025 и 2026 годов </t>
  </si>
  <si>
    <t>тыс (руб.)</t>
  </si>
  <si>
    <r>
      <rPr>
        <sz val="10"/>
        <color indexed="8"/>
        <rFont val="Times New Roman"/>
        <family val="1"/>
        <charset val="204"/>
      </rPr>
      <t>тыс. руб</t>
    </r>
    <r>
      <rPr>
        <sz val="14"/>
        <color indexed="8"/>
        <rFont val="Times New Roman"/>
        <family val="1"/>
        <charset val="204"/>
      </rPr>
      <t>.</t>
    </r>
  </si>
  <si>
    <t>"Муниципальная программа по противодействию экстремизму и профилактики терроризма
в муниципальном образовании рабочий поселок (пгт) Экимчан
"</t>
  </si>
  <si>
    <t>Муниципальная программа «Пожарная безопасность и защита населения и территории рабочего поселка (пгт) Экимчан»"</t>
  </si>
  <si>
    <t>Другие вопросы в области национальной экономики</t>
  </si>
  <si>
    <t>12</t>
  </si>
  <si>
    <t>Муниципальная программа "Поддержка малого и среднего предпринимательства"</t>
  </si>
  <si>
    <t>Коммунальное хозяйство</t>
  </si>
  <si>
    <t>Муниципальная программа "Об энергосбережении и повышении энергитической эффективности в пгт Экимчан на 2015-2017гг"</t>
  </si>
  <si>
    <t>Муниципальная программа "Об энергосбережении и повышении энергитической эффективности в пгт.Экимчан на 2023-2026 годы"</t>
  </si>
  <si>
    <t>Модернизация коммунальной инфраструктуры</t>
  </si>
  <si>
    <t>СОЦИАЛЬНАЯ ПОЛИТИКА</t>
  </si>
  <si>
    <t>Пенсионное обеспечение</t>
  </si>
  <si>
    <t>Перечисление другим бюджетам бюджетной системы Российской Федерации</t>
  </si>
  <si>
    <t>1.0.0</t>
  </si>
  <si>
    <t>2.0.0</t>
  </si>
  <si>
    <t>8.0.0</t>
  </si>
  <si>
    <t>"Муниципальная программа по противодействию экстремизму и профилактики терроризма
в муниципальном образовании рабочий поселок (пгт) Экимчан на 2020-2022 годы.
"</t>
  </si>
  <si>
    <t>01.0.01.00010</t>
  </si>
  <si>
    <t>"Муниципальная программа по противодействию экстремизму и профилактики терроризма
в муниципальном образовании рабочий поселок (пгт) Экимчан на 2020-2022 годы.
" (Закупка товаров, работ и услуг для обеспечения государственных (муниципальных) нужд)</t>
  </si>
  <si>
    <t>10.1.01.01194</t>
  </si>
  <si>
    <t>Муниципальная программа "Поддержка малого и среднего предпринимательства" (Закупка товаров, работ и услуг для обеспечения государственных (муниципальных) нужд)</t>
  </si>
  <si>
    <t>Муниципальная программа "Об энергосбережении и повышении энергитической эффективности в пгт Экимчан "</t>
  </si>
  <si>
    <t>02.1.01.10192</t>
  </si>
  <si>
    <t>02.1.01.10193</t>
  </si>
  <si>
    <t>Муниципальная программа "Об энергосбережении и повышении энергитической эффективности в пгт.Экимчан на 2023-2026 годы" (Закупка товаров, работ и услуг для обеспечения государственных (муниципальных) нужд)</t>
  </si>
  <si>
    <t>05.1.02.87400</t>
  </si>
  <si>
    <t>Модернизация коммунальной инфраструктуры (Закупка товаров, работ и услуг для обеспечения государственных (муниципальных) нужд)</t>
  </si>
  <si>
    <t>88.8.00.80050</t>
  </si>
  <si>
    <t>Перечисление другим бюджетам бюджетной системы Российской Федерации (Социальное обеспечение и иные выплаты населению)</t>
  </si>
  <si>
    <t>3.0.0</t>
  </si>
  <si>
    <t>Муниципальной программы «Развитие культуры на территории рабочего поселка (пгт) Экимчан на 2022-2026 годы» (Закупка товаров, работ и услуг для обеспечения государственных (муниципальных) нужд)г</t>
  </si>
  <si>
    <t xml:space="preserve">ЗАГС </t>
  </si>
  <si>
    <t>Муниципальной программы «Развитие культуры на территории рабочего поселка (пгт) Экимчан на 2022-2026 годы</t>
  </si>
  <si>
    <t>"Муниципальная программа по противодействию экстремизму и профилактики терроризма
в муниципальном образовании рабочий поселок (пгт) Экимчан на 2024-2027 годы.
"(Закупка товаров, работ и услуг для обеспечения государственных (муниципальных) нужд)</t>
  </si>
  <si>
    <t>Муниципальная программа "Благоустройство территории рабочего поселка (пгт) Экимчан на 2023-2026 годы"(Закупка товаров, работ и услуг для обеспечения государственных (муниципальных) нужд)</t>
  </si>
  <si>
    <t>Муниципальная программа "Поддержка малого и среднего предпринимательства"(Закупка товаров, работ и услуг для обеспечения государственных (муниципальных) нужд)</t>
  </si>
  <si>
    <t>Объем и распределение бюджетных ассигнований на финансовое обеспечение реализации муниципальных программ на 2024 год  и плановый период 2025 -2026 годы</t>
  </si>
  <si>
    <t>"Муниципальная программа по противодействию экстремизму и профилактики терроризма
в муниципальном образовании рабочий поселок (пгт) Экимчан на 2024-2027 годы.</t>
  </si>
  <si>
    <t>Муниципальная программа «Пожарная безопасность и защита населения и территории рабочего поселка (пгт) Экимчан» на 2023-2024 годы»" (Закупка товаров, работ и услуг для обеспечения государственных (муниципальных) нужд)</t>
  </si>
  <si>
    <t>Муниципальная программа Модернизация коммунальной инфраструктурыпгт.Экимчан на 2023-2024 годы(Закупка товаров, работ и услуг для обеспечения государственных (муниципальных) нужд)</t>
  </si>
  <si>
    <t>Муниципальная программа "Развитие транспортной системы и дорожного хозяйства рабочего поселка (поселка городского типа) Экимчан на 2023-2024 годы".</t>
  </si>
  <si>
    <t>Муниципальная программа "Развитие транспортной системы и дорожного хозяйства рабочего поселка (поселка городского типа) Экимчан на 2023-2024 годы". (Закупка товаров, работ и услуг для обеспечения государственных (муниципальных) нужд)х</t>
  </si>
  <si>
    <t>Муниципальной программы «Развитие культуры на территории рабочего поселка (пгт) Экимчан на 2022-2024 годы» (Закупка товаров, работ и услуг для обеспечения государственных (муниципальных) нужд)</t>
  </si>
  <si>
    <t>Муниципальная программа "Развитие физической культуры и спорта на территории рабочего поселка (поселка городского типа)Экимчан на 2022-2024 гг (Закупка товаров, работ и услуг для обеспечения государственных (муниципальных) нужд)</t>
  </si>
  <si>
    <t>Муниципальная программа "Развитие физической культуры и спорта на территории рабочего поселка (поселка городского типа)Экимчан на 2022-2024 гг</t>
  </si>
  <si>
    <t>Муниципальная программа "Об энергосбережении и повышении энергитической эффективности в пгт.Экимчан на 2022-2024 годы"(Закупка товаров, работ и услуг для обеспечения государственных (муниципальных) нужд)</t>
  </si>
  <si>
    <t>условно утверждаемые</t>
  </si>
  <si>
    <t xml:space="preserve">Приложение № 6                                                                                                                                    к решению "О бюджете рабочего поселка (пгт) Экимчан на 2024год и плановый период             2025-2026гг"                                                                                                 от  28.12. 2023 года №32/125 ____ </t>
  </si>
  <si>
    <t xml:space="preserve">Приложение № 5                                                                                                                                     к решению "О бюджете рабочего поселка (пгт) Экимчан на 2024год и плановый период             2025-2026гг"                                                                                                             от  28.12.2023 года № 32/125 </t>
  </si>
  <si>
    <t xml:space="preserve">Приложение № 4                                                                                                                                      к решению "О бюджете рабочего поселка (пгт) Экимчан на 2024год и плановый период             2025-2026гг"                                                                                                                 от  28.12. 2023 года № 32/125 </t>
  </si>
  <si>
    <t>Приложение № 3                                                                                                              к решению "О бюджете рабочего поселка (пгт) Экимчан на 2024год и плановый период             2025-2026гг"       от 28.12.2023 года № 32/125_</t>
  </si>
  <si>
    <t xml:space="preserve">                         Приложение № 2                                                                          к решению "О бюджете рабочего поселка (пгт) Экимчан на 2024год и плановый период             2025-2026гг"                                       от  28.12.2023года №32/125__</t>
  </si>
  <si>
    <t>Резервные фонды местных администраций</t>
  </si>
  <si>
    <t>88 8 00 80040</t>
  </si>
  <si>
    <t>Иные бюджетные ассигнования</t>
  </si>
  <si>
    <t>Межбюджетные трансферты, передаваемые в районный бюджет на исполнение переданных полномочий по осуществлению внешнего контроля</t>
  </si>
  <si>
    <t>Иные межбюджетные трансферты</t>
  </si>
  <si>
    <t>Резервные фонды</t>
  </si>
  <si>
    <t>100,00000</t>
  </si>
  <si>
    <t>резервные фонды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</si>
  <si>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</si>
  <si>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</si>
  <si>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подведомственных учреждений (иные бюджетные ассигнования)</t>
  </si>
  <si>
    <t>88.8.00.59300</t>
  </si>
  <si>
    <t>Земельный налог с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</si>
</sst>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?"/>
    <numFmt numFmtId="165" formatCode="#,##0.00000"/>
    <numFmt numFmtId="166" formatCode="0.00000"/>
    <numFmt numFmtId="167" formatCode="0.000000"/>
    <numFmt numFmtId="168" formatCode="#,##0.00000\ _₽"/>
  </numFmts>
  <fonts count="44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b/>
      <sz val="14"/>
      <color indexed="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3"/>
      <color indexed="8"/>
      <name val="Calibri"/>
      <family val="2"/>
      <scheme val="minor"/>
    </font>
    <font>
      <sz val="5"/>
      <color indexed="8"/>
      <name val="Calibri"/>
      <family val="2"/>
      <scheme val="minor"/>
    </font>
    <font>
      <sz val="11"/>
      <color indexed="8"/>
      <name val="Arial Cyr"/>
      <charset val="204"/>
    </font>
    <font>
      <b/>
      <sz val="11"/>
      <color indexed="0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1"/>
      <color indexed="8"/>
      <name val="Arial Cyr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 CYR"/>
    </font>
    <font>
      <sz val="8"/>
      <name val="Arial Cyr"/>
    </font>
    <font>
      <b/>
      <u/>
      <sz val="14"/>
      <color indexed="8"/>
      <name val="Times New Roman"/>
      <family val="1"/>
      <charset val="204"/>
    </font>
    <font>
      <b/>
      <sz val="3"/>
      <color indexed="8"/>
      <name val="Calibri"/>
      <family val="2"/>
      <scheme val="minor"/>
    </font>
    <font>
      <sz val="3"/>
      <color indexed="0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color theme="1"/>
      <name val="Arial Cyr"/>
    </font>
    <font>
      <sz val="10"/>
      <name val="Arial Cyr"/>
    </font>
    <font>
      <sz val="11"/>
      <color indexed="64"/>
      <name val="Calibri"/>
      <family val="2"/>
      <charset val="204"/>
      <scheme val="minor"/>
    </font>
    <font>
      <b/>
      <i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7" fillId="2" borderId="1"/>
    <xf numFmtId="0" fontId="15" fillId="2" borderId="1"/>
    <xf numFmtId="0" fontId="20" fillId="2" borderId="1"/>
    <xf numFmtId="0" fontId="40" fillId="2" borderId="1"/>
    <xf numFmtId="0" fontId="35" fillId="2" borderId="1"/>
    <xf numFmtId="0" fontId="17" fillId="2" borderId="1"/>
    <xf numFmtId="0" fontId="41" fillId="2" borderId="1"/>
    <xf numFmtId="0" fontId="42" fillId="2" borderId="1"/>
    <xf numFmtId="0" fontId="41" fillId="5" borderId="8" applyNumberFormat="0" applyFont="0"/>
  </cellStyleXfs>
  <cellXfs count="162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5" fontId="0" fillId="0" borderId="0" xfId="0" applyNumberFormat="1"/>
    <xf numFmtId="0" fontId="11" fillId="0" borderId="0" xfId="0" applyFont="1" applyAlignment="1">
      <alignment horizontal="right" vertical="center" wrapText="1"/>
    </xf>
    <xf numFmtId="0" fontId="24" fillId="0" borderId="0" xfId="0" applyFont="1"/>
    <xf numFmtId="165" fontId="25" fillId="0" borderId="0" xfId="0" applyNumberFormat="1" applyFont="1"/>
    <xf numFmtId="164" fontId="12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 wrapText="1"/>
    </xf>
    <xf numFmtId="164" fontId="19" fillId="2" borderId="3" xfId="0" applyNumberFormat="1" applyFont="1" applyFill="1" applyBorder="1" applyAlignment="1">
      <alignment horizontal="justify" vertical="center" wrapText="1"/>
    </xf>
    <xf numFmtId="4" fontId="19" fillId="2" borderId="3" xfId="0" applyNumberFormat="1" applyFont="1" applyFill="1" applyBorder="1" applyAlignment="1">
      <alignment horizontal="right"/>
    </xf>
    <xf numFmtId="0" fontId="26" fillId="2" borderId="3" xfId="0" applyFont="1" applyFill="1" applyBorder="1"/>
    <xf numFmtId="49" fontId="28" fillId="2" borderId="3" xfId="0" applyNumberFormat="1" applyFont="1" applyFill="1" applyBorder="1" applyAlignment="1">
      <alignment horizontal="center" vertical="center" wrapText="1"/>
    </xf>
    <xf numFmtId="164" fontId="28" fillId="2" borderId="3" xfId="0" applyNumberFormat="1" applyFont="1" applyFill="1" applyBorder="1" applyAlignment="1">
      <alignment horizontal="justify" vertical="center" wrapText="1"/>
    </xf>
    <xf numFmtId="165" fontId="28" fillId="2" borderId="3" xfId="0" applyNumberFormat="1" applyFont="1" applyFill="1" applyBorder="1" applyAlignment="1">
      <alignment horizontal="right" wrapText="1"/>
    </xf>
    <xf numFmtId="49" fontId="27" fillId="3" borderId="3" xfId="0" applyNumberFormat="1" applyFont="1" applyFill="1" applyBorder="1" applyAlignment="1">
      <alignment horizontal="center" vertical="center" wrapText="1"/>
    </xf>
    <xf numFmtId="164" fontId="27" fillId="3" borderId="3" xfId="0" applyNumberFormat="1" applyFont="1" applyFill="1" applyBorder="1" applyAlignment="1">
      <alignment horizontal="justify" vertical="center" wrapText="1"/>
    </xf>
    <xf numFmtId="165" fontId="27" fillId="3" borderId="3" xfId="0" applyNumberFormat="1" applyFont="1" applyFill="1" applyBorder="1" applyAlignment="1">
      <alignment horizontal="right" wrapText="1"/>
    </xf>
    <xf numFmtId="49" fontId="28" fillId="3" borderId="3" xfId="0" applyNumberFormat="1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justify" vertical="center" wrapText="1"/>
    </xf>
    <xf numFmtId="165" fontId="28" fillId="3" borderId="3" xfId="0" applyNumberFormat="1" applyFont="1" applyFill="1" applyBorder="1" applyAlignment="1">
      <alignment horizontal="right" wrapText="1"/>
    </xf>
    <xf numFmtId="0" fontId="0" fillId="0" borderId="1" xfId="0" applyBorder="1"/>
    <xf numFmtId="0" fontId="29" fillId="2" borderId="3" xfId="0" applyFont="1" applyFill="1" applyBorder="1" applyAlignment="1">
      <alignment vertical="center" wrapText="1"/>
    </xf>
    <xf numFmtId="0" fontId="29" fillId="2" borderId="3" xfId="0" applyFont="1" applyFill="1" applyBorder="1" applyAlignment="1">
      <alignment vertical="center"/>
    </xf>
    <xf numFmtId="0" fontId="27" fillId="3" borderId="3" xfId="0" applyFont="1" applyFill="1" applyBorder="1" applyAlignment="1">
      <alignment vertical="center"/>
    </xf>
    <xf numFmtId="165" fontId="27" fillId="3" borderId="3" xfId="0" applyNumberFormat="1" applyFont="1" applyFill="1" applyBorder="1" applyAlignment="1">
      <alignment vertical="center"/>
    </xf>
    <xf numFmtId="0" fontId="28" fillId="2" borderId="3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vertical="center"/>
    </xf>
    <xf numFmtId="165" fontId="28" fillId="2" borderId="3" xfId="0" applyNumberFormat="1" applyFont="1" applyFill="1" applyBorder="1" applyAlignment="1">
      <alignment vertical="center"/>
    </xf>
    <xf numFmtId="0" fontId="27" fillId="3" borderId="3" xfId="0" applyFont="1" applyFill="1" applyBorder="1" applyAlignment="1">
      <alignment vertical="center" wrapText="1"/>
    </xf>
    <xf numFmtId="49" fontId="30" fillId="3" borderId="3" xfId="0" applyNumberFormat="1" applyFont="1" applyFill="1" applyBorder="1" applyAlignment="1">
      <alignment horizontal="center" vertical="center" wrapText="1"/>
    </xf>
    <xf numFmtId="164" fontId="30" fillId="3" borderId="3" xfId="0" applyNumberFormat="1" applyFont="1" applyFill="1" applyBorder="1" applyAlignment="1">
      <alignment horizontal="justify" vertical="center" wrapText="1"/>
    </xf>
    <xf numFmtId="165" fontId="30" fillId="3" borderId="3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0" fontId="31" fillId="2" borderId="3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165" fontId="4" fillId="4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165" fontId="5" fillId="2" borderId="3" xfId="0" applyNumberFormat="1" applyFont="1" applyFill="1" applyBorder="1" applyAlignment="1">
      <alignment vertical="center"/>
    </xf>
    <xf numFmtId="0" fontId="32" fillId="2" borderId="3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vertical="center"/>
    </xf>
    <xf numFmtId="165" fontId="32" fillId="2" borderId="3" xfId="0" applyNumberFormat="1" applyFont="1" applyFill="1" applyBorder="1" applyAlignment="1">
      <alignment vertical="center"/>
    </xf>
    <xf numFmtId="165" fontId="14" fillId="0" borderId="3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30" fillId="0" borderId="3" xfId="0" applyNumberFormat="1" applyFont="1" applyBorder="1" applyAlignment="1">
      <alignment horizontal="center" vertical="center" wrapText="1"/>
    </xf>
    <xf numFmtId="164" fontId="34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4" fontId="4" fillId="4" borderId="3" xfId="0" applyNumberFormat="1" applyFont="1" applyFill="1" applyBorder="1" applyAlignment="1">
      <alignment horizontal="center" vertical="center" wrapText="1"/>
    </xf>
    <xf numFmtId="164" fontId="22" fillId="4" borderId="3" xfId="0" applyNumberFormat="1" applyFont="1" applyFill="1" applyBorder="1" applyAlignment="1">
      <alignment horizontal="center" vertical="center" wrapText="1"/>
    </xf>
    <xf numFmtId="164" fontId="30" fillId="4" borderId="3" xfId="0" applyNumberFormat="1" applyFont="1" applyFill="1" applyBorder="1" applyAlignment="1">
      <alignment horizontal="center" vertical="center" wrapText="1"/>
    </xf>
    <xf numFmtId="164" fontId="34" fillId="4" borderId="3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164" fontId="33" fillId="0" borderId="3" xfId="0" applyNumberFormat="1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vertical="center"/>
    </xf>
    <xf numFmtId="49" fontId="23" fillId="2" borderId="1" xfId="0" applyNumberFormat="1" applyFont="1" applyFill="1" applyBorder="1" applyAlignment="1">
      <alignment horizontal="right" vertical="center" wrapText="1"/>
    </xf>
    <xf numFmtId="165" fontId="24" fillId="0" borderId="0" xfId="0" applyNumberFormat="1" applyFont="1"/>
    <xf numFmtId="4" fontId="37" fillId="0" borderId="0" xfId="0" applyNumberFormat="1" applyFont="1"/>
    <xf numFmtId="0" fontId="37" fillId="0" borderId="0" xfId="0" applyFont="1"/>
    <xf numFmtId="165" fontId="32" fillId="0" borderId="3" xfId="0" applyNumberFormat="1" applyFont="1" applyBorder="1" applyAlignment="1">
      <alignment vertical="center"/>
    </xf>
    <xf numFmtId="164" fontId="38" fillId="0" borderId="1" xfId="0" applyNumberFormat="1" applyFont="1" applyBorder="1" applyAlignment="1">
      <alignment horizontal="justify" vertical="center" wrapText="1"/>
    </xf>
    <xf numFmtId="166" fontId="24" fillId="0" borderId="0" xfId="0" applyNumberFormat="1" applyFont="1"/>
    <xf numFmtId="0" fontId="27" fillId="3" borderId="9" xfId="0" applyFont="1" applyFill="1" applyBorder="1" applyAlignment="1">
      <alignment vertical="center"/>
    </xf>
    <xf numFmtId="165" fontId="27" fillId="3" borderId="9" xfId="0" applyNumberFormat="1" applyFont="1" applyFill="1" applyBorder="1" applyAlignment="1">
      <alignment vertical="center"/>
    </xf>
    <xf numFmtId="49" fontId="27" fillId="3" borderId="9" xfId="0" applyNumberFormat="1" applyFont="1" applyFill="1" applyBorder="1" applyAlignment="1">
      <alignment vertical="center"/>
    </xf>
    <xf numFmtId="49" fontId="27" fillId="3" borderId="9" xfId="0" applyNumberFormat="1" applyFont="1" applyFill="1" applyBorder="1" applyAlignment="1">
      <alignment horizontal="right" vertical="center"/>
    </xf>
    <xf numFmtId="0" fontId="0" fillId="0" borderId="9" xfId="0" applyBorder="1"/>
    <xf numFmtId="49" fontId="0" fillId="0" borderId="9" xfId="0" applyNumberFormat="1" applyBorder="1"/>
    <xf numFmtId="167" fontId="0" fillId="0" borderId="9" xfId="0" applyNumberFormat="1" applyBorder="1"/>
    <xf numFmtId="0" fontId="27" fillId="3" borderId="9" xfId="0" applyFont="1" applyFill="1" applyBorder="1" applyAlignment="1">
      <alignment vertical="center" wrapText="1"/>
    </xf>
    <xf numFmtId="0" fontId="10" fillId="8" borderId="9" xfId="0" applyFont="1" applyFill="1" applyBorder="1" applyAlignment="1">
      <alignment vertical="center" wrapText="1"/>
    </xf>
    <xf numFmtId="49" fontId="10" fillId="8" borderId="9" xfId="0" applyNumberFormat="1" applyFont="1" applyFill="1" applyBorder="1" applyAlignment="1">
      <alignment vertical="center"/>
    </xf>
    <xf numFmtId="165" fontId="10" fillId="8" borderId="9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49" fontId="32" fillId="2" borderId="3" xfId="0" applyNumberFormat="1" applyFont="1" applyFill="1" applyBorder="1" applyAlignment="1">
      <alignment vertical="center"/>
    </xf>
    <xf numFmtId="165" fontId="32" fillId="2" borderId="3" xfId="0" applyNumberFormat="1" applyFont="1" applyFill="1" applyBorder="1" applyAlignment="1">
      <alignment horizontal="right" vertical="center"/>
    </xf>
    <xf numFmtId="49" fontId="0" fillId="0" borderId="9" xfId="0" applyNumberFormat="1" applyBorder="1" applyAlignment="1">
      <alignment horizontal="right"/>
    </xf>
    <xf numFmtId="0" fontId="0" fillId="0" borderId="9" xfId="0" applyBorder="1" applyAlignment="1">
      <alignment vertical="center"/>
    </xf>
    <xf numFmtId="49" fontId="10" fillId="8" borderId="9" xfId="0" applyNumberFormat="1" applyFont="1" applyFill="1" applyBorder="1" applyAlignment="1">
      <alignment horizontal="right" vertical="center"/>
    </xf>
    <xf numFmtId="164" fontId="30" fillId="4" borderId="9" xfId="0" applyNumberFormat="1" applyFont="1" applyFill="1" applyBorder="1" applyAlignment="1">
      <alignment horizontal="center" vertical="center" wrapText="1"/>
    </xf>
    <xf numFmtId="164" fontId="34" fillId="4" borderId="9" xfId="0" applyNumberFormat="1" applyFont="1" applyFill="1" applyBorder="1" applyAlignment="1">
      <alignment horizontal="center" vertical="center" wrapText="1"/>
    </xf>
    <xf numFmtId="165" fontId="4" fillId="4" borderId="9" xfId="0" applyNumberFormat="1" applyFont="1" applyFill="1" applyBorder="1" applyAlignment="1">
      <alignment horizontal="center" vertical="center" wrapText="1"/>
    </xf>
    <xf numFmtId="164" fontId="34" fillId="8" borderId="9" xfId="0" applyNumberFormat="1" applyFont="1" applyFill="1" applyBorder="1" applyAlignment="1">
      <alignment horizontal="center" vertical="center" wrapText="1"/>
    </xf>
    <xf numFmtId="165" fontId="4" fillId="8" borderId="9" xfId="0" applyNumberFormat="1" applyFont="1" applyFill="1" applyBorder="1" applyAlignment="1">
      <alignment horizontal="center" vertical="center" wrapText="1"/>
    </xf>
    <xf numFmtId="1" fontId="39" fillId="7" borderId="9" xfId="0" applyNumberFormat="1" applyFont="1" applyFill="1" applyBorder="1" applyAlignment="1">
      <alignment vertical="top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8" borderId="9" xfId="0" applyNumberFormat="1" applyFont="1" applyFill="1" applyBorder="1" applyAlignment="1">
      <alignment horizontal="center" vertical="center" wrapText="1"/>
    </xf>
    <xf numFmtId="1" fontId="30" fillId="6" borderId="9" xfId="0" applyNumberFormat="1" applyFont="1" applyFill="1" applyBorder="1" applyAlignment="1">
      <alignment vertical="top" wrapText="1"/>
    </xf>
    <xf numFmtId="1" fontId="43" fillId="6" borderId="9" xfId="0" applyNumberFormat="1" applyFont="1" applyFill="1" applyBorder="1" applyAlignment="1">
      <alignment vertical="top" wrapText="1"/>
    </xf>
    <xf numFmtId="164" fontId="10" fillId="8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8" fontId="0" fillId="0" borderId="9" xfId="0" applyNumberFormat="1" applyBorder="1" applyAlignment="1">
      <alignment horizontal="center" vertical="center"/>
    </xf>
    <xf numFmtId="49" fontId="0" fillId="0" borderId="0" xfId="0" applyNumberFormat="1"/>
    <xf numFmtId="49" fontId="28" fillId="2" borderId="3" xfId="0" applyNumberFormat="1" applyFont="1" applyFill="1" applyBorder="1" applyAlignment="1">
      <alignment vertical="center"/>
    </xf>
    <xf numFmtId="165" fontId="32" fillId="2" borderId="9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49" fontId="28" fillId="2" borderId="9" xfId="0" applyNumberFormat="1" applyFont="1" applyFill="1" applyBorder="1" applyAlignment="1">
      <alignment horizontal="center" vertical="center" wrapText="1"/>
    </xf>
    <xf numFmtId="164" fontId="28" fillId="2" borderId="9" xfId="0" applyNumberFormat="1" applyFont="1" applyFill="1" applyBorder="1" applyAlignment="1">
      <alignment horizontal="justify" vertical="center" wrapText="1"/>
    </xf>
    <xf numFmtId="165" fontId="28" fillId="2" borderId="9" xfId="0" applyNumberFormat="1" applyFont="1" applyFill="1" applyBorder="1" applyAlignment="1">
      <alignment horizontal="right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1" xfId="0" applyFont="1" applyBorder="1" applyAlignment="1">
      <alignment horizontal="right" vertical="center"/>
    </xf>
    <xf numFmtId="164" fontId="4" fillId="4" borderId="3" xfId="0" applyNumberFormat="1" applyFont="1" applyFill="1" applyBorder="1" applyAlignment="1">
      <alignment horizontal="center" vertical="center" wrapText="1"/>
    </xf>
    <xf numFmtId="164" fontId="33" fillId="4" borderId="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</cellXfs>
  <cellStyles count="10">
    <cellStyle name="Обычный" xfId="0" builtinId="0"/>
    <cellStyle name="Обычный 2" xfId="1" xr:uid="{F0D4D0E8-A193-425F-A95C-01A01E99CA31}"/>
    <cellStyle name="Обычный 2 2" xfId="5" xr:uid="{F0D5C197-E1C5-4AD0-9AB7-4F5A0BB5F127}"/>
    <cellStyle name="Обычный 3" xfId="6" xr:uid="{A088E29C-8E5D-4E6A-AE78-305D85DE87DB}"/>
    <cellStyle name="Обычный 4" xfId="2" xr:uid="{9123B1B2-2B22-4E9C-95C1-8BC07715C936}"/>
    <cellStyle name="Обычный 4 2" xfId="7" xr:uid="{DE642596-C548-4FFC-80A8-00861A424E44}"/>
    <cellStyle name="Обычный 5" xfId="3" xr:uid="{489EF1D3-8DBD-421E-A59B-905BDDFBF88A}"/>
    <cellStyle name="Обычный 5 2" xfId="8" xr:uid="{6A57AA34-4F2D-4B19-9B83-6D0EA698A4C7}"/>
    <cellStyle name="Обычный 6" xfId="4" xr:uid="{2B539A56-395F-44FD-8421-DBAF57A6BAE7}"/>
    <cellStyle name="Примечание 2" xfId="9" xr:uid="{2585C037-9903-4F8F-A228-220681275A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opLeftCell="D46" workbookViewId="0">
      <selection activeCell="E37" sqref="E37"/>
    </sheetView>
  </sheetViews>
  <sheetFormatPr defaultRowHeight="28.9" customHeight="1" x14ac:dyDescent="0.25"/>
  <cols>
    <col min="1" max="2" width="8" hidden="1" customWidth="1"/>
    <col min="3" max="3" width="30" customWidth="1"/>
    <col min="4" max="4" width="50.42578125" customWidth="1"/>
    <col min="5" max="6" width="18.7109375" customWidth="1"/>
    <col min="7" max="7" width="19.85546875" customWidth="1"/>
    <col min="8" max="8" width="15.140625" customWidth="1"/>
    <col min="9" max="9" width="12" bestFit="1" customWidth="1"/>
    <col min="10" max="11" width="11" bestFit="1" customWidth="1"/>
  </cols>
  <sheetData>
    <row r="1" spans="1:7" ht="63.6" customHeight="1" x14ac:dyDescent="0.25">
      <c r="A1" s="9"/>
      <c r="B1" s="9"/>
      <c r="C1" s="9"/>
      <c r="D1" s="9"/>
      <c r="E1" s="135" t="s">
        <v>238</v>
      </c>
      <c r="F1" s="136"/>
      <c r="G1" s="136"/>
    </row>
    <row r="2" spans="1:7" ht="57.6" customHeight="1" x14ac:dyDescent="0.25">
      <c r="C2" s="9"/>
      <c r="D2" s="133" t="s">
        <v>103</v>
      </c>
      <c r="E2" s="134"/>
      <c r="F2" s="134"/>
      <c r="G2" s="9"/>
    </row>
    <row r="3" spans="1:7" ht="13.9" customHeight="1" x14ac:dyDescent="0.25">
      <c r="B3" s="1"/>
      <c r="C3" s="1"/>
      <c r="D3" s="1"/>
      <c r="G3" s="10" t="s">
        <v>0</v>
      </c>
    </row>
    <row r="4" spans="1:7" ht="28.9" customHeight="1" x14ac:dyDescent="0.25">
      <c r="A4" s="141" t="s">
        <v>10</v>
      </c>
      <c r="B4" s="141" t="s">
        <v>1</v>
      </c>
      <c r="C4" s="141" t="s">
        <v>2</v>
      </c>
      <c r="D4" s="141" t="s">
        <v>9</v>
      </c>
      <c r="E4" s="131" t="s">
        <v>104</v>
      </c>
      <c r="F4" s="137" t="s">
        <v>105</v>
      </c>
      <c r="G4" s="138"/>
    </row>
    <row r="5" spans="1:7" ht="28.9" customHeight="1" x14ac:dyDescent="0.25">
      <c r="A5" s="141"/>
      <c r="B5" s="141"/>
      <c r="C5" s="141"/>
      <c r="D5" s="141"/>
      <c r="E5" s="132"/>
      <c r="F5" s="139"/>
      <c r="G5" s="140"/>
    </row>
    <row r="6" spans="1:7" ht="28.9" customHeight="1" x14ac:dyDescent="0.25">
      <c r="A6" s="141"/>
      <c r="B6" s="141"/>
      <c r="C6" s="141"/>
      <c r="D6" s="141"/>
      <c r="E6" s="132"/>
      <c r="F6" s="4">
        <v>2025</v>
      </c>
      <c r="G6" s="4">
        <v>2026</v>
      </c>
    </row>
    <row r="7" spans="1:7" ht="13.9" customHeight="1" x14ac:dyDescent="0.25">
      <c r="A7" s="2" t="s">
        <v>3</v>
      </c>
      <c r="B7" s="2" t="s">
        <v>4</v>
      </c>
      <c r="C7" s="21" t="s">
        <v>4</v>
      </c>
      <c r="D7" s="21" t="s">
        <v>5</v>
      </c>
      <c r="E7" s="21" t="s">
        <v>6</v>
      </c>
      <c r="F7" s="21" t="s">
        <v>7</v>
      </c>
      <c r="G7" s="21" t="s">
        <v>8</v>
      </c>
    </row>
    <row r="8" spans="1:7" ht="17.25" customHeight="1" x14ac:dyDescent="0.25">
      <c r="A8" s="5"/>
      <c r="B8" s="5"/>
      <c r="C8" s="22"/>
      <c r="D8" s="23" t="s">
        <v>12</v>
      </c>
      <c r="E8" s="24"/>
      <c r="F8" s="24"/>
      <c r="G8" s="25"/>
    </row>
    <row r="9" spans="1:7" ht="36" customHeight="1" x14ac:dyDescent="0.25">
      <c r="A9" s="6"/>
      <c r="B9" s="6"/>
      <c r="C9" s="29" t="s">
        <v>13</v>
      </c>
      <c r="D9" s="30" t="s">
        <v>14</v>
      </c>
      <c r="E9" s="31">
        <v>5945.3010000000004</v>
      </c>
      <c r="F9" s="31">
        <v>6326.1570000000002</v>
      </c>
      <c r="G9" s="31">
        <v>6722.1790000000001</v>
      </c>
    </row>
    <row r="10" spans="1:7" ht="28.9" customHeight="1" x14ac:dyDescent="0.25">
      <c r="A10" s="3"/>
      <c r="B10" s="3"/>
      <c r="C10" s="26"/>
      <c r="D10" s="27" t="s">
        <v>15</v>
      </c>
      <c r="E10" s="28">
        <v>5885.9960000000001</v>
      </c>
      <c r="F10" s="28">
        <v>6266.8519999999999</v>
      </c>
      <c r="G10" s="28">
        <v>6662.8739999999998</v>
      </c>
    </row>
    <row r="11" spans="1:7" ht="28.9" customHeight="1" x14ac:dyDescent="0.25">
      <c r="A11" s="6"/>
      <c r="B11" s="6"/>
      <c r="C11" s="29" t="s">
        <v>16</v>
      </c>
      <c r="D11" s="30" t="s">
        <v>17</v>
      </c>
      <c r="E11" s="31">
        <f>E13+E14+E15</f>
        <v>4867.5190000000002</v>
      </c>
      <c r="F11" s="31">
        <v>5210.4210000000003</v>
      </c>
      <c r="G11" s="31">
        <v>5573.8410000000003</v>
      </c>
    </row>
    <row r="12" spans="1:7" ht="28.9" customHeight="1" x14ac:dyDescent="0.25">
      <c r="A12" s="6"/>
      <c r="B12" s="6"/>
      <c r="C12" s="26" t="s">
        <v>18</v>
      </c>
      <c r="D12" s="27" t="s">
        <v>19</v>
      </c>
      <c r="E12" s="28">
        <v>4867.5190000000002</v>
      </c>
      <c r="F12" s="28">
        <v>5210.4210000000003</v>
      </c>
      <c r="G12" s="28">
        <v>5573.8410000000003</v>
      </c>
    </row>
    <row r="13" spans="1:7" ht="28.9" customHeight="1" x14ac:dyDescent="0.25">
      <c r="A13" s="6"/>
      <c r="B13" s="6"/>
      <c r="C13" s="26" t="s">
        <v>20</v>
      </c>
      <c r="D13" s="27" t="s">
        <v>21</v>
      </c>
      <c r="E13" s="28">
        <v>4848.6409999999996</v>
      </c>
      <c r="F13" s="28">
        <v>5190.2</v>
      </c>
      <c r="G13" s="28">
        <v>5553.6</v>
      </c>
    </row>
    <row r="14" spans="1:7" ht="28.9" customHeight="1" x14ac:dyDescent="0.25">
      <c r="A14" s="6"/>
      <c r="B14" s="6"/>
      <c r="C14" s="26" t="s">
        <v>22</v>
      </c>
      <c r="D14" s="27" t="s">
        <v>23</v>
      </c>
      <c r="E14" s="28">
        <v>8.1</v>
      </c>
      <c r="F14" s="28">
        <v>8.6519999999999992</v>
      </c>
      <c r="G14" s="28">
        <v>8.6720000000000006</v>
      </c>
    </row>
    <row r="15" spans="1:7" ht="28.9" customHeight="1" x14ac:dyDescent="0.25">
      <c r="A15" s="3"/>
      <c r="B15" s="3"/>
      <c r="C15" s="26" t="s">
        <v>24</v>
      </c>
      <c r="D15" s="27" t="s">
        <v>25</v>
      </c>
      <c r="E15" s="28">
        <v>10.778</v>
      </c>
      <c r="F15" s="28">
        <v>11.569000000000001</v>
      </c>
      <c r="G15" s="28">
        <v>11.569000000000001</v>
      </c>
    </row>
    <row r="16" spans="1:7" ht="28.9" customHeight="1" x14ac:dyDescent="0.25">
      <c r="A16" s="6"/>
      <c r="B16" s="6"/>
      <c r="C16" s="29" t="s">
        <v>26</v>
      </c>
      <c r="D16" s="30" t="s">
        <v>27</v>
      </c>
      <c r="E16" s="31">
        <v>607</v>
      </c>
      <c r="F16" s="31">
        <v>604.5</v>
      </c>
      <c r="G16" s="31">
        <v>639.70000000000005</v>
      </c>
    </row>
    <row r="17" spans="1:8" ht="28.9" customHeight="1" x14ac:dyDescent="0.25">
      <c r="A17" s="6"/>
      <c r="B17" s="6"/>
      <c r="C17" s="32" t="s">
        <v>28</v>
      </c>
      <c r="D17" s="33" t="s">
        <v>29</v>
      </c>
      <c r="E17" s="34">
        <f>E18+E19+E20+E21</f>
        <v>607</v>
      </c>
      <c r="F17" s="34">
        <v>604.5</v>
      </c>
      <c r="G17" s="34">
        <v>639.70000000000005</v>
      </c>
    </row>
    <row r="18" spans="1:8" ht="38.25" customHeight="1" x14ac:dyDescent="0.25">
      <c r="A18" s="6"/>
      <c r="B18" s="6"/>
      <c r="C18" s="26" t="s">
        <v>30</v>
      </c>
      <c r="D18" s="27" t="s">
        <v>31</v>
      </c>
      <c r="E18" s="28">
        <v>315</v>
      </c>
      <c r="F18" s="28">
        <v>327.39999999999998</v>
      </c>
      <c r="G18" s="28">
        <v>347</v>
      </c>
    </row>
    <row r="19" spans="1:8" ht="28.9" customHeight="1" x14ac:dyDescent="0.25">
      <c r="A19" s="6"/>
      <c r="B19" s="6"/>
      <c r="C19" s="26" t="s">
        <v>32</v>
      </c>
      <c r="D19" s="27" t="s">
        <v>33</v>
      </c>
      <c r="E19" s="28">
        <v>1.5</v>
      </c>
      <c r="F19" s="28">
        <v>-39.1</v>
      </c>
      <c r="G19" s="28">
        <v>-42.3</v>
      </c>
    </row>
    <row r="20" spans="1:8" ht="28.9" customHeight="1" x14ac:dyDescent="0.25">
      <c r="A20" s="6"/>
      <c r="B20" s="6"/>
      <c r="C20" s="26" t="s">
        <v>34</v>
      </c>
      <c r="D20" s="27" t="s">
        <v>35</v>
      </c>
      <c r="E20" s="28">
        <v>327.60000000000002</v>
      </c>
      <c r="F20" s="28">
        <v>314.5</v>
      </c>
      <c r="G20" s="28">
        <v>333.2</v>
      </c>
      <c r="H20" s="88">
        <f>E20+E21+E19+E18</f>
        <v>607</v>
      </c>
    </row>
    <row r="21" spans="1:8" ht="28.9" customHeight="1" x14ac:dyDescent="0.25">
      <c r="A21" s="3"/>
      <c r="B21" s="3"/>
      <c r="C21" s="26" t="s">
        <v>36</v>
      </c>
      <c r="D21" s="27" t="s">
        <v>37</v>
      </c>
      <c r="E21" s="28">
        <v>-37.1</v>
      </c>
      <c r="F21" s="28">
        <v>1.7</v>
      </c>
      <c r="G21" s="28">
        <v>1.8</v>
      </c>
      <c r="H21" s="88">
        <f>G18+G19+G20+G21</f>
        <v>639.69999999999993</v>
      </c>
    </row>
    <row r="22" spans="1:8" ht="28.9" customHeight="1" x14ac:dyDescent="0.25">
      <c r="A22" s="6"/>
      <c r="B22" s="6"/>
      <c r="C22" s="29" t="s">
        <v>38</v>
      </c>
      <c r="D22" s="30" t="s">
        <v>39</v>
      </c>
      <c r="E22" s="31">
        <f>E23+E27</f>
        <v>891.61400000000003</v>
      </c>
      <c r="F22" s="31">
        <v>441.93099999999998</v>
      </c>
      <c r="G22" s="31">
        <v>439.33300000000003</v>
      </c>
      <c r="H22" s="17"/>
    </row>
    <row r="23" spans="1:8" ht="28.9" customHeight="1" x14ac:dyDescent="0.25">
      <c r="A23" s="6"/>
      <c r="B23" s="6"/>
      <c r="C23" s="26" t="s">
        <v>40</v>
      </c>
      <c r="D23" s="27" t="s">
        <v>41</v>
      </c>
      <c r="E23" s="28">
        <v>302.03100000000001</v>
      </c>
      <c r="F23" s="28">
        <v>418</v>
      </c>
      <c r="G23" s="28">
        <v>414</v>
      </c>
    </row>
    <row r="24" spans="1:8" ht="28.9" customHeight="1" x14ac:dyDescent="0.25">
      <c r="A24" s="6"/>
      <c r="B24" s="6"/>
      <c r="C24" s="26" t="s">
        <v>42</v>
      </c>
      <c r="D24" s="27" t="s">
        <v>43</v>
      </c>
      <c r="E24" s="28">
        <v>302.03100000000001</v>
      </c>
      <c r="F24" s="28">
        <v>418</v>
      </c>
      <c r="G24" s="28">
        <v>414</v>
      </c>
    </row>
    <row r="25" spans="1:8" ht="28.9" customHeight="1" x14ac:dyDescent="0.25">
      <c r="A25" s="6"/>
      <c r="B25" s="6"/>
      <c r="C25" s="26" t="s">
        <v>42</v>
      </c>
      <c r="D25" s="27" t="s">
        <v>43</v>
      </c>
      <c r="E25" s="28">
        <v>0</v>
      </c>
      <c r="F25" s="28">
        <v>0</v>
      </c>
      <c r="G25" s="28">
        <v>0</v>
      </c>
    </row>
    <row r="26" spans="1:8" ht="28.9" customHeight="1" x14ac:dyDescent="0.25">
      <c r="A26" s="6"/>
      <c r="B26" s="6"/>
      <c r="C26" s="26" t="s">
        <v>44</v>
      </c>
      <c r="D26" s="27" t="s">
        <v>45</v>
      </c>
      <c r="E26" s="28">
        <v>302.03100000000001</v>
      </c>
      <c r="F26" s="28">
        <v>244</v>
      </c>
      <c r="G26" s="28">
        <v>243</v>
      </c>
    </row>
    <row r="27" spans="1:8" ht="28.9" customHeight="1" x14ac:dyDescent="0.25">
      <c r="A27" s="6"/>
      <c r="B27" s="6"/>
      <c r="C27" s="26" t="s">
        <v>46</v>
      </c>
      <c r="D27" s="27" t="s">
        <v>47</v>
      </c>
      <c r="E27" s="28">
        <f>E28+E29</f>
        <v>589.58299999999997</v>
      </c>
      <c r="F27" s="28">
        <v>23.931000000000001</v>
      </c>
      <c r="G27" s="28">
        <v>25.332999999999998</v>
      </c>
    </row>
    <row r="28" spans="1:8" ht="28.9" customHeight="1" x14ac:dyDescent="0.25">
      <c r="A28" s="127"/>
      <c r="B28" s="127"/>
      <c r="C28" s="128"/>
      <c r="D28" s="129" t="s">
        <v>251</v>
      </c>
      <c r="E28" s="130">
        <v>566.92999999999995</v>
      </c>
      <c r="F28" s="130">
        <v>174</v>
      </c>
      <c r="G28" s="130">
        <v>171</v>
      </c>
    </row>
    <row r="29" spans="1:8" ht="28.9" customHeight="1" x14ac:dyDescent="0.25">
      <c r="A29" s="6"/>
      <c r="B29" s="6"/>
      <c r="C29" s="26" t="s">
        <v>48</v>
      </c>
      <c r="D29" s="27" t="s">
        <v>49</v>
      </c>
      <c r="E29" s="28">
        <v>22.652999999999999</v>
      </c>
      <c r="F29" s="28">
        <v>23.931000000000001</v>
      </c>
      <c r="G29" s="28">
        <v>25.332999999999998</v>
      </c>
    </row>
    <row r="30" spans="1:8" ht="28.9" customHeight="1" x14ac:dyDescent="0.25">
      <c r="A30" s="3"/>
      <c r="B30" s="3"/>
      <c r="C30" s="26" t="s">
        <v>50</v>
      </c>
      <c r="D30" s="27" t="s">
        <v>51</v>
      </c>
      <c r="E30" s="28">
        <v>22.652999999999999</v>
      </c>
      <c r="F30" s="28">
        <v>23.931000000000001</v>
      </c>
      <c r="G30" s="28">
        <v>25.332999999999998</v>
      </c>
    </row>
    <row r="31" spans="1:8" ht="28.9" customHeight="1" x14ac:dyDescent="0.25">
      <c r="A31" s="6"/>
      <c r="B31" s="6"/>
      <c r="C31" s="29" t="s">
        <v>52</v>
      </c>
      <c r="D31" s="30" t="s">
        <v>53</v>
      </c>
      <c r="E31" s="31">
        <v>10</v>
      </c>
      <c r="F31" s="31">
        <v>10</v>
      </c>
      <c r="G31" s="31">
        <v>10</v>
      </c>
    </row>
    <row r="32" spans="1:8" ht="28.9" customHeight="1" x14ac:dyDescent="0.25">
      <c r="A32" s="6"/>
      <c r="B32" s="6"/>
      <c r="C32" s="26" t="s">
        <v>54</v>
      </c>
      <c r="D32" s="27" t="s">
        <v>55</v>
      </c>
      <c r="E32" s="28">
        <v>10</v>
      </c>
      <c r="F32" s="28">
        <v>10</v>
      </c>
      <c r="G32" s="28">
        <v>10</v>
      </c>
    </row>
    <row r="33" spans="1:11" ht="28.9" customHeight="1" x14ac:dyDescent="0.25">
      <c r="A33" s="6"/>
      <c r="B33" s="6"/>
      <c r="C33" s="26" t="s">
        <v>56</v>
      </c>
      <c r="D33" s="27" t="s">
        <v>57</v>
      </c>
      <c r="E33" s="28">
        <v>10</v>
      </c>
      <c r="F33" s="28">
        <v>10</v>
      </c>
      <c r="G33" s="28">
        <v>10</v>
      </c>
    </row>
    <row r="34" spans="1:11" ht="28.9" customHeight="1" x14ac:dyDescent="0.25">
      <c r="A34" s="6"/>
      <c r="B34" s="6"/>
      <c r="C34" s="26" t="s">
        <v>58</v>
      </c>
      <c r="D34" s="27" t="s">
        <v>57</v>
      </c>
      <c r="E34" s="28">
        <v>10</v>
      </c>
      <c r="F34" s="28">
        <v>10</v>
      </c>
      <c r="G34" s="28">
        <v>10</v>
      </c>
    </row>
    <row r="35" spans="1:11" ht="28.9" customHeight="1" x14ac:dyDescent="0.25">
      <c r="A35" s="3"/>
      <c r="B35" s="3"/>
      <c r="C35" s="26"/>
      <c r="D35" s="27" t="s">
        <v>59</v>
      </c>
      <c r="E35" s="28">
        <v>59.305</v>
      </c>
      <c r="F35" s="28">
        <v>59.305</v>
      </c>
      <c r="G35" s="28">
        <v>59.305</v>
      </c>
    </row>
    <row r="36" spans="1:11" ht="28.9" customHeight="1" x14ac:dyDescent="0.25">
      <c r="A36" s="6"/>
      <c r="B36" s="6"/>
      <c r="C36" s="29" t="s">
        <v>60</v>
      </c>
      <c r="D36" s="30" t="s">
        <v>61</v>
      </c>
      <c r="E36" s="31">
        <v>89.519000000000005</v>
      </c>
      <c r="F36" s="31">
        <v>57.305</v>
      </c>
      <c r="G36" s="31">
        <v>57.305</v>
      </c>
    </row>
    <row r="37" spans="1:11" ht="28.9" customHeight="1" x14ac:dyDescent="0.25">
      <c r="A37" s="6"/>
      <c r="B37" s="6"/>
      <c r="C37" s="26" t="s">
        <v>62</v>
      </c>
      <c r="D37" s="27" t="s">
        <v>63</v>
      </c>
      <c r="E37" s="28">
        <v>89.519000000000005</v>
      </c>
      <c r="F37" s="28">
        <v>57.305</v>
      </c>
      <c r="G37" s="28">
        <v>57.305</v>
      </c>
    </row>
    <row r="38" spans="1:11" ht="28.9" customHeight="1" x14ac:dyDescent="0.25">
      <c r="A38" s="6"/>
      <c r="B38" s="6"/>
      <c r="C38" s="26" t="s">
        <v>64</v>
      </c>
      <c r="D38" s="27" t="s">
        <v>65</v>
      </c>
      <c r="E38" s="28">
        <v>89.519000000000005</v>
      </c>
      <c r="F38" s="28">
        <v>57.305</v>
      </c>
      <c r="G38" s="28">
        <v>57.305</v>
      </c>
    </row>
    <row r="39" spans="1:11" ht="28.9" customHeight="1" x14ac:dyDescent="0.25">
      <c r="A39" s="3"/>
      <c r="B39" s="3"/>
      <c r="C39" s="26" t="s">
        <v>66</v>
      </c>
      <c r="D39" s="27" t="s">
        <v>67</v>
      </c>
      <c r="E39" s="28">
        <v>89.519000000000005</v>
      </c>
      <c r="F39" s="28">
        <v>57.305</v>
      </c>
      <c r="G39" s="28">
        <v>57.305</v>
      </c>
    </row>
    <row r="40" spans="1:11" ht="28.9" customHeight="1" x14ac:dyDescent="0.25">
      <c r="A40" s="6"/>
      <c r="B40" s="6"/>
      <c r="C40" s="29" t="s">
        <v>68</v>
      </c>
      <c r="D40" s="30" t="s">
        <v>69</v>
      </c>
      <c r="E40" s="31">
        <v>2</v>
      </c>
      <c r="F40" s="31">
        <v>2</v>
      </c>
      <c r="G40" s="31">
        <v>2</v>
      </c>
    </row>
    <row r="41" spans="1:11" ht="28.9" customHeight="1" x14ac:dyDescent="0.25">
      <c r="A41" s="6"/>
      <c r="B41" s="6"/>
      <c r="C41" s="26" t="s">
        <v>70</v>
      </c>
      <c r="D41" s="27" t="s">
        <v>71</v>
      </c>
      <c r="E41" s="28">
        <v>2</v>
      </c>
      <c r="F41" s="28">
        <v>2</v>
      </c>
      <c r="G41" s="28">
        <v>2</v>
      </c>
    </row>
    <row r="42" spans="1:11" ht="28.9" customHeight="1" x14ac:dyDescent="0.25">
      <c r="A42" s="6"/>
      <c r="B42" s="6"/>
      <c r="C42" s="26" t="s">
        <v>72</v>
      </c>
      <c r="D42" s="27" t="s">
        <v>73</v>
      </c>
      <c r="E42" s="28">
        <v>2</v>
      </c>
      <c r="F42" s="28">
        <v>2</v>
      </c>
      <c r="G42" s="28">
        <v>2</v>
      </c>
    </row>
    <row r="43" spans="1:11" ht="28.9" customHeight="1" x14ac:dyDescent="0.25">
      <c r="A43" s="5"/>
      <c r="B43" s="5"/>
      <c r="C43" s="26" t="s">
        <v>74</v>
      </c>
      <c r="D43" s="27" t="s">
        <v>75</v>
      </c>
      <c r="E43" s="28">
        <v>2</v>
      </c>
      <c r="F43" s="28">
        <v>2</v>
      </c>
      <c r="G43" s="28">
        <v>2</v>
      </c>
    </row>
    <row r="44" spans="1:11" ht="28.9" customHeight="1" x14ac:dyDescent="0.25">
      <c r="A44" s="3"/>
      <c r="B44" s="3"/>
      <c r="C44" s="29" t="s">
        <v>76</v>
      </c>
      <c r="D44" s="30" t="s">
        <v>77</v>
      </c>
      <c r="E44" s="31">
        <v>4902.2098900000001</v>
      </c>
      <c r="F44" s="31">
        <v>4589.2411599999996</v>
      </c>
      <c r="G44" s="31">
        <f>G46+G49+G53+G55</f>
        <v>4197.6149100000002</v>
      </c>
    </row>
    <row r="45" spans="1:11" ht="28.9" customHeight="1" x14ac:dyDescent="0.25">
      <c r="A45" s="6"/>
      <c r="B45" s="6"/>
      <c r="C45" s="29" t="s">
        <v>78</v>
      </c>
      <c r="D45" s="30" t="s">
        <v>79</v>
      </c>
      <c r="E45" s="31">
        <f>E46+E49+E53+E55</f>
        <v>4902.2993099999994</v>
      </c>
      <c r="F45" s="31">
        <v>4589.2411599999996</v>
      </c>
      <c r="G45" s="31">
        <f>G47+G50+G54+G56</f>
        <v>4197.6149100000002</v>
      </c>
    </row>
    <row r="46" spans="1:11" ht="69" customHeight="1" x14ac:dyDescent="0.25">
      <c r="A46" s="6"/>
      <c r="B46" s="6"/>
      <c r="C46" s="26" t="s">
        <v>80</v>
      </c>
      <c r="D46" s="27" t="s">
        <v>81</v>
      </c>
      <c r="E46" s="28">
        <v>4080.6906899999999</v>
      </c>
      <c r="F46" s="28">
        <v>3783.9411599999999</v>
      </c>
      <c r="G46" s="28">
        <v>3927.7399300000002</v>
      </c>
      <c r="H46" s="88">
        <f>G46+G49+G53+G55</f>
        <v>4197.6149100000002</v>
      </c>
      <c r="I46" s="88">
        <f>H46-0.3</f>
        <v>4197.3149100000001</v>
      </c>
      <c r="K46" s="15"/>
    </row>
    <row r="47" spans="1:11" ht="55.5" customHeight="1" x14ac:dyDescent="0.25">
      <c r="A47" s="6"/>
      <c r="B47" s="6"/>
      <c r="C47" s="26" t="s">
        <v>82</v>
      </c>
      <c r="D47" s="27" t="s">
        <v>83</v>
      </c>
      <c r="E47" s="28">
        <v>4080.6906899999999</v>
      </c>
      <c r="F47" s="28">
        <v>3783.9411599999999</v>
      </c>
      <c r="G47" s="28">
        <v>3927.7399300000002</v>
      </c>
      <c r="H47" s="17"/>
      <c r="I47" s="17"/>
      <c r="J47" s="15"/>
    </row>
    <row r="48" spans="1:11" ht="62.25" customHeight="1" x14ac:dyDescent="0.25">
      <c r="A48" s="6"/>
      <c r="B48" s="6"/>
      <c r="C48" s="26" t="s">
        <v>84</v>
      </c>
      <c r="D48" s="27" t="s">
        <v>85</v>
      </c>
      <c r="E48" s="28">
        <v>4080.6906899999999</v>
      </c>
      <c r="F48" s="28">
        <v>3783.9411599999999</v>
      </c>
      <c r="G48" s="28">
        <v>3927.7399300000002</v>
      </c>
      <c r="H48" s="17"/>
      <c r="I48" s="17"/>
    </row>
    <row r="49" spans="1:9" ht="26.25" customHeight="1" x14ac:dyDescent="0.25">
      <c r="A49" s="6"/>
      <c r="B49" s="6"/>
      <c r="C49" s="26" t="s">
        <v>86</v>
      </c>
      <c r="D49" s="27" t="s">
        <v>87</v>
      </c>
      <c r="E49" s="28">
        <v>622.5607</v>
      </c>
      <c r="F49" s="28">
        <v>30.874980000000001</v>
      </c>
      <c r="G49" s="28">
        <v>30.874980000000001</v>
      </c>
      <c r="H49" s="17"/>
      <c r="I49" s="17"/>
    </row>
    <row r="50" spans="1:9" ht="15" customHeight="1" x14ac:dyDescent="0.25">
      <c r="A50" s="6"/>
      <c r="B50" s="6"/>
      <c r="C50" s="26" t="s">
        <v>88</v>
      </c>
      <c r="D50" s="27" t="s">
        <v>89</v>
      </c>
      <c r="E50" s="28">
        <v>622.5607</v>
      </c>
      <c r="F50" s="28">
        <v>30.874980000000001</v>
      </c>
      <c r="G50" s="28">
        <v>30.874980000000001</v>
      </c>
      <c r="H50" s="17"/>
      <c r="I50" s="17"/>
    </row>
    <row r="51" spans="1:9" ht="28.9" customHeight="1" x14ac:dyDescent="0.25">
      <c r="A51" s="6"/>
      <c r="B51" s="6"/>
      <c r="C51" s="26" t="s">
        <v>90</v>
      </c>
      <c r="D51" s="27" t="s">
        <v>91</v>
      </c>
      <c r="E51" s="28">
        <v>622.5607</v>
      </c>
      <c r="F51" s="28">
        <v>30.874980000000001</v>
      </c>
      <c r="G51" s="28">
        <v>30.874980000000001</v>
      </c>
      <c r="H51" s="17"/>
      <c r="I51" s="17"/>
    </row>
    <row r="52" spans="1:9" ht="28.9" customHeight="1" x14ac:dyDescent="0.25">
      <c r="A52" s="6"/>
      <c r="B52" s="6"/>
      <c r="C52" s="26" t="s">
        <v>92</v>
      </c>
      <c r="D52" s="27" t="s">
        <v>93</v>
      </c>
      <c r="E52" s="28">
        <f>E53+E55</f>
        <v>199.04792</v>
      </c>
      <c r="F52" s="28">
        <v>218.7</v>
      </c>
      <c r="G52" s="28">
        <f>G53+G55</f>
        <v>239</v>
      </c>
      <c r="H52" s="88"/>
      <c r="I52" s="17"/>
    </row>
    <row r="53" spans="1:9" ht="52.5" customHeight="1" x14ac:dyDescent="0.25">
      <c r="A53" s="6"/>
      <c r="B53" s="6"/>
      <c r="C53" s="26" t="s">
        <v>94</v>
      </c>
      <c r="D53" s="27" t="s">
        <v>95</v>
      </c>
      <c r="E53" s="28">
        <v>189.6</v>
      </c>
      <c r="F53" s="28">
        <v>209.3</v>
      </c>
      <c r="G53" s="28">
        <v>229.6</v>
      </c>
      <c r="H53" s="17"/>
      <c r="I53" s="17"/>
    </row>
    <row r="54" spans="1:9" ht="28.9" customHeight="1" x14ac:dyDescent="0.25">
      <c r="A54" s="6"/>
      <c r="B54" s="6"/>
      <c r="C54" s="26" t="s">
        <v>96</v>
      </c>
      <c r="D54" s="27" t="s">
        <v>97</v>
      </c>
      <c r="E54" s="28">
        <v>189.6</v>
      </c>
      <c r="F54" s="28">
        <v>209.3</v>
      </c>
      <c r="G54" s="28">
        <v>229.6</v>
      </c>
      <c r="H54" s="17"/>
      <c r="I54" s="17"/>
    </row>
    <row r="55" spans="1:9" ht="28.9" customHeight="1" x14ac:dyDescent="0.25">
      <c r="A55" s="6"/>
      <c r="B55" s="6"/>
      <c r="C55" s="26" t="s">
        <v>98</v>
      </c>
      <c r="D55" s="27" t="s">
        <v>99</v>
      </c>
      <c r="E55" s="28">
        <v>9.4479199999999999</v>
      </c>
      <c r="F55" s="28">
        <v>9.4</v>
      </c>
      <c r="G55" s="28">
        <v>9.4</v>
      </c>
      <c r="H55" s="88"/>
      <c r="I55" s="88"/>
    </row>
    <row r="56" spans="1:9" s="8" customFormat="1" ht="28.9" customHeight="1" x14ac:dyDescent="0.25">
      <c r="A56" s="7"/>
      <c r="B56" s="7"/>
      <c r="C56" s="26" t="s">
        <v>100</v>
      </c>
      <c r="D56" s="27" t="s">
        <v>101</v>
      </c>
      <c r="E56" s="28">
        <v>9.4479199999999999</v>
      </c>
      <c r="F56" s="28">
        <v>9.4</v>
      </c>
      <c r="G56" s="28">
        <v>9.4</v>
      </c>
      <c r="H56" s="89">
        <v>0</v>
      </c>
      <c r="I56" s="90"/>
    </row>
    <row r="57" spans="1:9" ht="28.9" customHeight="1" x14ac:dyDescent="0.25">
      <c r="C57" s="44"/>
      <c r="D57" s="45" t="s">
        <v>102</v>
      </c>
      <c r="E57" s="46">
        <f>E11+E16+E22+E31+E36+E40+E45</f>
        <v>11369.95131</v>
      </c>
      <c r="F57" s="46">
        <f>F15+F14+F13+F17+F22+F31+F36+F40+F48+F49+F53+F55</f>
        <v>10359.673139999999</v>
      </c>
      <c r="G57" s="46">
        <f>G13+G14+G15+G16+G22+G31+G36+G40+G47+G50+G52</f>
        <v>10919.79391</v>
      </c>
      <c r="H57" s="88">
        <f>G9+G44</f>
        <v>10919.79391</v>
      </c>
      <c r="I57" s="88">
        <f>G9+G44</f>
        <v>10919.79391</v>
      </c>
    </row>
    <row r="58" spans="1:9" ht="28.9" customHeight="1" x14ac:dyDescent="0.25">
      <c r="E58" s="18"/>
      <c r="F58" s="17"/>
      <c r="G58" s="17"/>
      <c r="H58" s="17"/>
    </row>
    <row r="59" spans="1:9" s="17" customFormat="1" ht="28.9" customHeight="1" x14ac:dyDescent="0.15">
      <c r="D59" s="92" t="s">
        <v>233</v>
      </c>
      <c r="F59" s="93">
        <f>(F57-F55-F53-F51)*2.5%</f>
        <v>252.752454</v>
      </c>
      <c r="G59" s="93">
        <f>(G57-G55-G53-G51)*5%</f>
        <v>532.49594650000006</v>
      </c>
    </row>
    <row r="60" spans="1:9" ht="28.9" customHeight="1" x14ac:dyDescent="0.25">
      <c r="E60" s="46"/>
      <c r="F60" s="46"/>
      <c r="G60" s="46"/>
    </row>
    <row r="61" spans="1:9" ht="28.9" customHeight="1" x14ac:dyDescent="0.25">
      <c r="E61" s="15"/>
    </row>
    <row r="62" spans="1:9" ht="28.9" customHeight="1" x14ac:dyDescent="0.25">
      <c r="E62" s="15"/>
    </row>
  </sheetData>
  <mergeCells count="8">
    <mergeCell ref="E4:E6"/>
    <mergeCell ref="D2:F2"/>
    <mergeCell ref="E1:G1"/>
    <mergeCell ref="F4:G5"/>
    <mergeCell ref="A4:A6"/>
    <mergeCell ref="C4:C6"/>
    <mergeCell ref="B4:B6"/>
    <mergeCell ref="D4:D6"/>
  </mergeCells>
  <pageMargins left="1.17" right="0.39" top="0.78" bottom="0.78" header="0" footer="0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8AEE9-FEE7-4A9B-ACF7-E2A739BD8620}">
  <sheetPr>
    <pageSetUpPr fitToPage="1"/>
  </sheetPr>
  <dimension ref="A1:I64"/>
  <sheetViews>
    <sheetView topLeftCell="A31" workbookViewId="0">
      <selection activeCell="D26" sqref="D26"/>
    </sheetView>
  </sheetViews>
  <sheetFormatPr defaultRowHeight="15" x14ac:dyDescent="0.25"/>
  <cols>
    <col min="1" max="1" width="57.28515625" customWidth="1"/>
    <col min="2" max="3" width="12.7109375" customWidth="1"/>
    <col min="4" max="4" width="19" customWidth="1"/>
    <col min="5" max="5" width="18.5703125" customWidth="1"/>
    <col min="6" max="6" width="16.28515625" customWidth="1"/>
    <col min="7" max="7" width="12" bestFit="1" customWidth="1"/>
    <col min="8" max="8" width="10.28515625" bestFit="1" customWidth="1"/>
  </cols>
  <sheetData>
    <row r="1" spans="1:8" ht="80.25" customHeight="1" x14ac:dyDescent="0.3">
      <c r="A1" s="35"/>
      <c r="B1" s="142" t="s">
        <v>237</v>
      </c>
      <c r="C1" s="142"/>
      <c r="D1" s="142"/>
      <c r="E1" s="142"/>
      <c r="F1" s="142"/>
    </row>
    <row r="2" spans="1:8" ht="27" customHeight="1" x14ac:dyDescent="0.25">
      <c r="A2" s="143" t="s">
        <v>185</v>
      </c>
      <c r="B2" s="144"/>
      <c r="C2" s="144"/>
      <c r="D2" s="144"/>
      <c r="E2" s="144"/>
      <c r="F2" s="144"/>
    </row>
    <row r="3" spans="1:8" ht="33" customHeight="1" x14ac:dyDescent="0.25">
      <c r="A3" s="144"/>
      <c r="B3" s="144"/>
      <c r="C3" s="144"/>
      <c r="D3" s="144"/>
      <c r="E3" s="144"/>
      <c r="F3" s="144"/>
    </row>
    <row r="4" spans="1:8" ht="13.5" customHeight="1" x14ac:dyDescent="0.25">
      <c r="A4" s="19"/>
      <c r="B4" s="19"/>
      <c r="C4" s="19"/>
      <c r="D4" s="19"/>
      <c r="E4" s="19"/>
      <c r="F4" s="16" t="s">
        <v>186</v>
      </c>
    </row>
    <row r="5" spans="1:8" ht="15" customHeight="1" x14ac:dyDescent="0.25">
      <c r="A5" s="145" t="s">
        <v>106</v>
      </c>
      <c r="B5" s="145" t="s">
        <v>107</v>
      </c>
      <c r="C5" s="145" t="s">
        <v>108</v>
      </c>
      <c r="D5" s="145" t="s">
        <v>167</v>
      </c>
      <c r="E5" s="145" t="s">
        <v>111</v>
      </c>
      <c r="F5" s="145" t="s">
        <v>112</v>
      </c>
    </row>
    <row r="6" spans="1:8" ht="15" customHeight="1" x14ac:dyDescent="0.25">
      <c r="A6" s="145"/>
      <c r="B6" s="145"/>
      <c r="C6" s="145"/>
      <c r="D6" s="146"/>
      <c r="E6" s="145"/>
      <c r="F6" s="145"/>
    </row>
    <row r="7" spans="1:8" x14ac:dyDescent="0.25">
      <c r="A7" s="145"/>
      <c r="B7" s="145" t="s">
        <v>113</v>
      </c>
      <c r="C7" s="145" t="s">
        <v>114</v>
      </c>
      <c r="D7" s="145"/>
      <c r="E7" s="145" t="s">
        <v>11</v>
      </c>
      <c r="F7" s="145" t="s">
        <v>11</v>
      </c>
    </row>
    <row r="8" spans="1:8" hidden="1" x14ac:dyDescent="0.25">
      <c r="A8" s="36"/>
      <c r="B8" s="37"/>
      <c r="C8" s="37"/>
      <c r="D8" s="37"/>
      <c r="E8" s="37"/>
      <c r="F8" s="37"/>
    </row>
    <row r="9" spans="1:8" ht="35.25" customHeight="1" x14ac:dyDescent="0.25">
      <c r="A9" s="38" t="s">
        <v>115</v>
      </c>
      <c r="B9" s="38" t="s">
        <v>116</v>
      </c>
      <c r="C9" s="38" t="s">
        <v>117</v>
      </c>
      <c r="D9" s="39">
        <f>D10+D12+D14+D16</f>
        <v>9695.8618900000001</v>
      </c>
      <c r="E9" s="39">
        <f>E10+E12+E14+E16</f>
        <v>8832.8981599999988</v>
      </c>
      <c r="F9" s="39">
        <f>F10+F12+F14+F16</f>
        <v>9372.7189299999991</v>
      </c>
      <c r="G9" s="15"/>
      <c r="H9" s="15"/>
    </row>
    <row r="10" spans="1:8" ht="30" x14ac:dyDescent="0.25">
      <c r="A10" s="40" t="s">
        <v>118</v>
      </c>
      <c r="B10" s="41" t="s">
        <v>116</v>
      </c>
      <c r="C10" s="41" t="s">
        <v>119</v>
      </c>
      <c r="D10" s="42">
        <v>1911.2249899999999</v>
      </c>
      <c r="E10" s="42">
        <v>1611.2249899999999</v>
      </c>
      <c r="F10" s="42">
        <v>1611.2249899999999</v>
      </c>
    </row>
    <row r="11" spans="1:8" x14ac:dyDescent="0.25">
      <c r="A11" s="40" t="s">
        <v>120</v>
      </c>
      <c r="B11" s="41" t="s">
        <v>116</v>
      </c>
      <c r="C11" s="41" t="s">
        <v>119</v>
      </c>
      <c r="D11" s="42">
        <v>1911.2249899999999</v>
      </c>
      <c r="E11" s="42">
        <v>1611.2249899999999</v>
      </c>
      <c r="F11" s="42">
        <v>1611.2249899999999</v>
      </c>
    </row>
    <row r="12" spans="1:8" ht="45" x14ac:dyDescent="0.25">
      <c r="A12" s="40" t="s">
        <v>122</v>
      </c>
      <c r="B12" s="41" t="s">
        <v>116</v>
      </c>
      <c r="C12" s="41" t="s">
        <v>123</v>
      </c>
      <c r="D12" s="42">
        <v>2687.0397899999998</v>
      </c>
      <c r="E12" s="42">
        <v>2627.0397899999998</v>
      </c>
      <c r="F12" s="42">
        <v>2627.0397899999998</v>
      </c>
    </row>
    <row r="13" spans="1:8" x14ac:dyDescent="0.25">
      <c r="A13" s="40" t="s">
        <v>124</v>
      </c>
      <c r="B13" s="41" t="s">
        <v>116</v>
      </c>
      <c r="C13" s="41" t="s">
        <v>123</v>
      </c>
      <c r="D13" s="42">
        <v>2687.0397899999998</v>
      </c>
      <c r="E13" s="42">
        <v>2627.0397899999998</v>
      </c>
      <c r="F13" s="42">
        <v>2627.0397899999998</v>
      </c>
    </row>
    <row r="14" spans="1:8" x14ac:dyDescent="0.25">
      <c r="A14" s="40" t="s">
        <v>126</v>
      </c>
      <c r="B14" s="41" t="s">
        <v>116</v>
      </c>
      <c r="C14" s="41" t="s">
        <v>127</v>
      </c>
      <c r="D14" s="42">
        <v>5088.1491900000001</v>
      </c>
      <c r="E14" s="42">
        <v>4585.2333799999997</v>
      </c>
      <c r="F14" s="42">
        <v>5125.0541499999999</v>
      </c>
    </row>
    <row r="15" spans="1:8" x14ac:dyDescent="0.25">
      <c r="A15" s="40" t="s">
        <v>128</v>
      </c>
      <c r="B15" s="41" t="s">
        <v>116</v>
      </c>
      <c r="C15" s="41" t="s">
        <v>127</v>
      </c>
      <c r="D15" s="42">
        <v>5088.1491900000001</v>
      </c>
      <c r="E15" s="42">
        <v>4585.2333799999997</v>
      </c>
      <c r="F15" s="42">
        <v>5125.0541499999999</v>
      </c>
    </row>
    <row r="16" spans="1:8" x14ac:dyDescent="0.25">
      <c r="A16" s="40" t="s">
        <v>133</v>
      </c>
      <c r="B16" s="125" t="s">
        <v>116</v>
      </c>
      <c r="C16" s="125">
        <v>13</v>
      </c>
      <c r="D16" s="42">
        <v>9.4479199999999999</v>
      </c>
      <c r="E16" s="42">
        <v>9.4</v>
      </c>
      <c r="F16" s="42">
        <v>9.4</v>
      </c>
    </row>
    <row r="17" spans="1:7" x14ac:dyDescent="0.25">
      <c r="A17" s="38" t="s">
        <v>130</v>
      </c>
      <c r="B17" s="38" t="s">
        <v>119</v>
      </c>
      <c r="C17" s="38" t="s">
        <v>117</v>
      </c>
      <c r="D17" s="39">
        <v>189.6</v>
      </c>
      <c r="E17" s="39">
        <v>209.3</v>
      </c>
      <c r="F17" s="39">
        <v>229.6</v>
      </c>
    </row>
    <row r="18" spans="1:7" x14ac:dyDescent="0.25">
      <c r="A18" s="40" t="s">
        <v>131</v>
      </c>
      <c r="B18" s="41" t="s">
        <v>119</v>
      </c>
      <c r="C18" s="41" t="s">
        <v>132</v>
      </c>
      <c r="D18" s="42">
        <v>189.6</v>
      </c>
      <c r="E18" s="42">
        <v>209.3</v>
      </c>
      <c r="F18" s="42">
        <v>229.6</v>
      </c>
    </row>
    <row r="19" spans="1:7" x14ac:dyDescent="0.25">
      <c r="A19" s="40" t="s">
        <v>135</v>
      </c>
      <c r="B19" s="41" t="s">
        <v>119</v>
      </c>
      <c r="C19" s="41" t="s">
        <v>132</v>
      </c>
      <c r="D19" s="42">
        <v>189.6</v>
      </c>
      <c r="E19" s="42">
        <v>209.3</v>
      </c>
      <c r="F19" s="42">
        <v>229.6</v>
      </c>
      <c r="G19" s="17">
        <f>229.6+9.4</f>
        <v>239</v>
      </c>
    </row>
    <row r="20" spans="1:7" ht="37.5" customHeight="1" x14ac:dyDescent="0.25">
      <c r="A20" s="43" t="s">
        <v>137</v>
      </c>
      <c r="B20" s="38" t="s">
        <v>132</v>
      </c>
      <c r="C20" s="38" t="s">
        <v>117</v>
      </c>
      <c r="D20" s="39">
        <v>605</v>
      </c>
      <c r="E20" s="39">
        <v>250</v>
      </c>
      <c r="F20" s="39">
        <v>250</v>
      </c>
    </row>
    <row r="21" spans="1:7" ht="45" x14ac:dyDescent="0.25">
      <c r="A21" s="40" t="s">
        <v>138</v>
      </c>
      <c r="B21" s="41" t="s">
        <v>132</v>
      </c>
      <c r="C21" s="41" t="s">
        <v>139</v>
      </c>
      <c r="D21" s="42">
        <v>605</v>
      </c>
      <c r="E21" s="42">
        <v>250</v>
      </c>
      <c r="F21" s="42">
        <v>250</v>
      </c>
    </row>
    <row r="22" spans="1:7" ht="56.25" customHeight="1" x14ac:dyDescent="0.25">
      <c r="A22" s="40" t="s">
        <v>188</v>
      </c>
      <c r="B22" s="41" t="s">
        <v>132</v>
      </c>
      <c r="C22" s="41" t="s">
        <v>139</v>
      </c>
      <c r="D22" s="42">
        <v>5</v>
      </c>
      <c r="E22" s="42"/>
      <c r="F22" s="42"/>
    </row>
    <row r="23" spans="1:7" ht="46.5" customHeight="1" x14ac:dyDescent="0.25">
      <c r="A23" s="40" t="s">
        <v>189</v>
      </c>
      <c r="B23" s="41" t="s">
        <v>132</v>
      </c>
      <c r="C23" s="41" t="s">
        <v>139</v>
      </c>
      <c r="D23" s="42">
        <v>600</v>
      </c>
      <c r="E23" s="42">
        <v>250</v>
      </c>
      <c r="F23" s="42">
        <v>250</v>
      </c>
    </row>
    <row r="24" spans="1:7" x14ac:dyDescent="0.25">
      <c r="A24" s="38" t="s">
        <v>141</v>
      </c>
      <c r="B24" s="38" t="s">
        <v>123</v>
      </c>
      <c r="C24" s="38" t="s">
        <v>117</v>
      </c>
      <c r="D24" s="39">
        <v>1376.1497300000001</v>
      </c>
      <c r="E24" s="39">
        <f>E26+E27</f>
        <v>617.47498000000007</v>
      </c>
      <c r="F24" s="39">
        <f>F26+F27</f>
        <v>617.47498000000007</v>
      </c>
    </row>
    <row r="25" spans="1:7" x14ac:dyDescent="0.25">
      <c r="A25" s="40" t="s">
        <v>142</v>
      </c>
      <c r="B25" s="41" t="s">
        <v>123</v>
      </c>
      <c r="C25" s="41" t="s">
        <v>143</v>
      </c>
      <c r="D25" s="42">
        <v>1363.6497300000001</v>
      </c>
      <c r="E25" s="42">
        <v>1191.0999999999999</v>
      </c>
      <c r="F25" s="42">
        <v>1226.2</v>
      </c>
    </row>
    <row r="26" spans="1:7" ht="45" x14ac:dyDescent="0.25">
      <c r="A26" s="40" t="s">
        <v>144</v>
      </c>
      <c r="B26" s="41" t="s">
        <v>123</v>
      </c>
      <c r="C26" s="41" t="s">
        <v>143</v>
      </c>
      <c r="D26" s="42">
        <v>698.53814</v>
      </c>
      <c r="E26" s="42">
        <v>586.6</v>
      </c>
      <c r="F26" s="42">
        <v>586.6</v>
      </c>
    </row>
    <row r="27" spans="1:7" ht="45" x14ac:dyDescent="0.25">
      <c r="A27" s="40" t="s">
        <v>146</v>
      </c>
      <c r="B27" s="41" t="s">
        <v>123</v>
      </c>
      <c r="C27" s="41" t="s">
        <v>143</v>
      </c>
      <c r="D27" s="42">
        <v>665.11158999999998</v>
      </c>
      <c r="E27" s="42">
        <v>30.874980000000001</v>
      </c>
      <c r="F27" s="42">
        <v>30.874980000000001</v>
      </c>
    </row>
    <row r="28" spans="1:7" x14ac:dyDescent="0.25">
      <c r="A28" s="40" t="s">
        <v>190</v>
      </c>
      <c r="B28" s="41" t="s">
        <v>123</v>
      </c>
      <c r="C28" s="41" t="s">
        <v>191</v>
      </c>
      <c r="D28" s="42">
        <v>12.5</v>
      </c>
      <c r="E28" s="42"/>
      <c r="F28" s="42"/>
    </row>
    <row r="29" spans="1:7" ht="30" x14ac:dyDescent="0.25">
      <c r="A29" s="40" t="s">
        <v>192</v>
      </c>
      <c r="B29" s="41" t="s">
        <v>123</v>
      </c>
      <c r="C29" s="41" t="s">
        <v>191</v>
      </c>
      <c r="D29" s="42">
        <v>12.5</v>
      </c>
      <c r="E29" s="42"/>
      <c r="F29" s="42"/>
    </row>
    <row r="30" spans="1:7" x14ac:dyDescent="0.25">
      <c r="A30" s="38" t="s">
        <v>148</v>
      </c>
      <c r="B30" s="38" t="s">
        <v>149</v>
      </c>
      <c r="C30" s="38" t="s">
        <v>117</v>
      </c>
      <c r="D30" s="39">
        <f>D31+D35</f>
        <v>425.22815000000003</v>
      </c>
      <c r="E30" s="39">
        <v>50</v>
      </c>
      <c r="F30" s="39">
        <v>50</v>
      </c>
    </row>
    <row r="31" spans="1:7" x14ac:dyDescent="0.25">
      <c r="A31" s="40" t="s">
        <v>193</v>
      </c>
      <c r="B31" s="41" t="s">
        <v>149</v>
      </c>
      <c r="C31" s="41" t="s">
        <v>119</v>
      </c>
      <c r="D31" s="42">
        <v>70</v>
      </c>
      <c r="E31" s="42">
        <v>50</v>
      </c>
      <c r="F31" s="42">
        <v>50</v>
      </c>
    </row>
    <row r="32" spans="1:7" ht="45" x14ac:dyDescent="0.25">
      <c r="A32" s="40" t="s">
        <v>194</v>
      </c>
      <c r="B32" s="41" t="s">
        <v>149</v>
      </c>
      <c r="C32" s="41" t="s">
        <v>119</v>
      </c>
      <c r="D32" s="42">
        <v>50</v>
      </c>
      <c r="E32" s="42">
        <v>50</v>
      </c>
      <c r="F32" s="42">
        <v>50</v>
      </c>
    </row>
    <row r="33" spans="1:9" ht="45" x14ac:dyDescent="0.25">
      <c r="A33" s="40" t="s">
        <v>195</v>
      </c>
      <c r="B33" s="41" t="s">
        <v>149</v>
      </c>
      <c r="C33" s="41" t="s">
        <v>119</v>
      </c>
      <c r="D33" s="42">
        <v>50</v>
      </c>
      <c r="E33" s="42">
        <v>50</v>
      </c>
      <c r="F33" s="42">
        <v>50</v>
      </c>
    </row>
    <row r="34" spans="1:9" x14ac:dyDescent="0.25">
      <c r="A34" s="40" t="s">
        <v>196</v>
      </c>
      <c r="B34" s="41" t="s">
        <v>149</v>
      </c>
      <c r="C34" s="41" t="s">
        <v>119</v>
      </c>
      <c r="D34" s="42">
        <v>20</v>
      </c>
      <c r="E34" s="42"/>
      <c r="F34" s="42"/>
    </row>
    <row r="35" spans="1:9" x14ac:dyDescent="0.25">
      <c r="A35" s="40" t="s">
        <v>150</v>
      </c>
      <c r="B35" s="41" t="s">
        <v>149</v>
      </c>
      <c r="C35" s="41" t="s">
        <v>132</v>
      </c>
      <c r="D35" s="42">
        <v>355.22815000000003</v>
      </c>
      <c r="E35" s="42"/>
      <c r="F35" s="42"/>
    </row>
    <row r="36" spans="1:9" ht="30" x14ac:dyDescent="0.25">
      <c r="A36" s="40" t="s">
        <v>151</v>
      </c>
      <c r="B36" s="41" t="s">
        <v>149</v>
      </c>
      <c r="C36" s="41" t="s">
        <v>132</v>
      </c>
      <c r="D36" s="42">
        <v>355.22815000000003</v>
      </c>
      <c r="E36" s="42"/>
      <c r="F36" s="42"/>
    </row>
    <row r="37" spans="1:9" x14ac:dyDescent="0.25">
      <c r="A37" s="38" t="s">
        <v>153</v>
      </c>
      <c r="B37" s="38" t="s">
        <v>154</v>
      </c>
      <c r="C37" s="38" t="s">
        <v>117</v>
      </c>
      <c r="D37" s="39">
        <v>80</v>
      </c>
      <c r="E37" s="39">
        <v>200</v>
      </c>
      <c r="F37" s="39">
        <v>200</v>
      </c>
    </row>
    <row r="38" spans="1:9" x14ac:dyDescent="0.25">
      <c r="A38" s="40" t="s">
        <v>155</v>
      </c>
      <c r="B38" s="41" t="s">
        <v>154</v>
      </c>
      <c r="C38" s="41" t="s">
        <v>116</v>
      </c>
      <c r="D38" s="42">
        <v>80</v>
      </c>
      <c r="E38" s="42">
        <v>200</v>
      </c>
      <c r="F38" s="42">
        <v>200</v>
      </c>
    </row>
    <row r="39" spans="1:9" ht="45" x14ac:dyDescent="0.25">
      <c r="A39" s="40" t="s">
        <v>156</v>
      </c>
      <c r="B39" s="41" t="s">
        <v>154</v>
      </c>
      <c r="C39" s="41" t="s">
        <v>116</v>
      </c>
      <c r="D39" s="42">
        <v>80</v>
      </c>
      <c r="E39" s="42">
        <v>200</v>
      </c>
      <c r="F39" s="42">
        <v>200</v>
      </c>
    </row>
    <row r="40" spans="1:9" x14ac:dyDescent="0.25">
      <c r="A40" s="38" t="s">
        <v>197</v>
      </c>
      <c r="B40" s="38" t="s">
        <v>139</v>
      </c>
      <c r="C40" s="38" t="s">
        <v>117</v>
      </c>
      <c r="D40" s="39">
        <v>50</v>
      </c>
      <c r="E40" s="39"/>
      <c r="F40" s="39"/>
    </row>
    <row r="41" spans="1:9" x14ac:dyDescent="0.25">
      <c r="A41" s="40" t="s">
        <v>198</v>
      </c>
      <c r="B41" s="41" t="s">
        <v>139</v>
      </c>
      <c r="C41" s="41" t="s">
        <v>116</v>
      </c>
      <c r="D41" s="42">
        <v>50</v>
      </c>
      <c r="E41" s="42"/>
      <c r="F41" s="42"/>
    </row>
    <row r="42" spans="1:9" ht="30" x14ac:dyDescent="0.25">
      <c r="A42" s="40" t="s">
        <v>199</v>
      </c>
      <c r="B42" s="41" t="s">
        <v>139</v>
      </c>
      <c r="C42" s="41" t="s">
        <v>116</v>
      </c>
      <c r="D42" s="42">
        <v>50</v>
      </c>
      <c r="E42" s="42"/>
      <c r="F42" s="42"/>
    </row>
    <row r="43" spans="1:9" x14ac:dyDescent="0.25">
      <c r="A43" s="38" t="s">
        <v>158</v>
      </c>
      <c r="B43" s="38" t="s">
        <v>159</v>
      </c>
      <c r="C43" s="38" t="s">
        <v>117</v>
      </c>
      <c r="D43" s="39">
        <v>50</v>
      </c>
      <c r="E43" s="39">
        <v>200</v>
      </c>
      <c r="F43" s="39">
        <v>200</v>
      </c>
    </row>
    <row r="44" spans="1:9" x14ac:dyDescent="0.25">
      <c r="A44" s="40" t="s">
        <v>160</v>
      </c>
      <c r="B44" s="41" t="s">
        <v>159</v>
      </c>
      <c r="C44" s="41" t="s">
        <v>116</v>
      </c>
      <c r="D44" s="42">
        <v>50</v>
      </c>
      <c r="E44" s="42">
        <v>200</v>
      </c>
      <c r="F44" s="42">
        <v>200</v>
      </c>
    </row>
    <row r="45" spans="1:9" ht="45" x14ac:dyDescent="0.25">
      <c r="A45" s="40" t="s">
        <v>161</v>
      </c>
      <c r="B45" s="41" t="s">
        <v>159</v>
      </c>
      <c r="C45" s="41" t="s">
        <v>116</v>
      </c>
      <c r="D45" s="42">
        <v>50</v>
      </c>
      <c r="E45" s="42">
        <v>200</v>
      </c>
      <c r="F45" s="42">
        <v>200</v>
      </c>
    </row>
    <row r="46" spans="1:9" x14ac:dyDescent="0.25">
      <c r="A46" s="94" t="s">
        <v>244</v>
      </c>
      <c r="B46" s="96" t="s">
        <v>116</v>
      </c>
      <c r="C46" s="96">
        <v>11</v>
      </c>
      <c r="D46" s="97" t="s">
        <v>245</v>
      </c>
      <c r="E46" s="97"/>
      <c r="F46" s="97"/>
      <c r="G46" s="88">
        <f>(F43+F37+F30+F24+F20+F9+F17)-573.76095</f>
        <v>10346.032959999999</v>
      </c>
      <c r="H46" s="88">
        <v>272.88745</v>
      </c>
      <c r="I46" s="88">
        <v>573.76094999999998</v>
      </c>
    </row>
    <row r="47" spans="1:9" x14ac:dyDescent="0.25">
      <c r="A47" s="98" t="s">
        <v>246</v>
      </c>
      <c r="B47" s="99" t="s">
        <v>116</v>
      </c>
      <c r="C47" s="99">
        <v>11</v>
      </c>
      <c r="D47" s="100">
        <v>100</v>
      </c>
      <c r="E47" s="100"/>
      <c r="F47" s="100"/>
      <c r="G47" s="88"/>
      <c r="H47" s="88"/>
      <c r="I47" s="88"/>
    </row>
    <row r="48" spans="1:9" ht="42.75" x14ac:dyDescent="0.25">
      <c r="A48" s="101" t="s">
        <v>247</v>
      </c>
      <c r="B48" s="96" t="s">
        <v>116</v>
      </c>
      <c r="C48" s="96" t="s">
        <v>248</v>
      </c>
      <c r="D48" s="95">
        <v>0</v>
      </c>
      <c r="E48" s="95"/>
      <c r="F48" s="95"/>
      <c r="G48" s="88"/>
      <c r="H48" s="88"/>
      <c r="I48" s="88"/>
    </row>
    <row r="49" spans="1:9" ht="45" x14ac:dyDescent="0.25">
      <c r="A49" s="102" t="s">
        <v>242</v>
      </c>
      <c r="B49" s="103" t="s">
        <v>116</v>
      </c>
      <c r="C49" s="103" t="s">
        <v>248</v>
      </c>
      <c r="D49" s="104">
        <v>0</v>
      </c>
      <c r="E49" s="104"/>
      <c r="F49" s="104"/>
      <c r="G49" s="88"/>
      <c r="H49" s="88"/>
      <c r="I49" s="88"/>
    </row>
    <row r="50" spans="1:9" x14ac:dyDescent="0.25">
      <c r="A50" s="94"/>
      <c r="B50" s="96"/>
      <c r="C50" s="96"/>
      <c r="D50" s="95"/>
      <c r="E50" s="95"/>
      <c r="F50" s="95"/>
      <c r="G50" s="88"/>
      <c r="H50" s="88"/>
      <c r="I50" s="88"/>
    </row>
    <row r="51" spans="1:9" x14ac:dyDescent="0.25">
      <c r="A51" s="38" t="s">
        <v>163</v>
      </c>
      <c r="B51" s="38"/>
      <c r="C51" s="38"/>
      <c r="D51" s="39">
        <f>D9+D17+D20+D24+D30+D37+D40+D43+D46+D48</f>
        <v>12571.83977</v>
      </c>
      <c r="E51" s="39">
        <f>E9+E19+E20+E24+E30+E37+E43</f>
        <v>10359.673139999999</v>
      </c>
      <c r="F51" s="39">
        <f>F9+F17+F20+F24+F30+F37+F43</f>
        <v>10919.79391</v>
      </c>
      <c r="G51" s="88"/>
      <c r="H51" s="88"/>
      <c r="I51" s="88"/>
    </row>
    <row r="52" spans="1:9" ht="10.15" customHeight="1" x14ac:dyDescent="0.25"/>
    <row r="53" spans="1:9" ht="10.15" customHeight="1" x14ac:dyDescent="0.25"/>
    <row r="54" spans="1:9" ht="10.15" customHeight="1" x14ac:dyDescent="0.25"/>
    <row r="55" spans="1:9" ht="10.15" customHeight="1" x14ac:dyDescent="0.25"/>
    <row r="56" spans="1:9" ht="10.15" customHeight="1" x14ac:dyDescent="0.25"/>
    <row r="57" spans="1:9" ht="10.15" customHeight="1" x14ac:dyDescent="0.25"/>
    <row r="58" spans="1:9" ht="10.15" customHeight="1" x14ac:dyDescent="0.25"/>
    <row r="59" spans="1:9" ht="10.15" customHeight="1" x14ac:dyDescent="0.25"/>
    <row r="60" spans="1:9" ht="10.15" customHeight="1" x14ac:dyDescent="0.25"/>
    <row r="61" spans="1:9" ht="10.15" customHeight="1" x14ac:dyDescent="0.25"/>
    <row r="62" spans="1:9" ht="10.15" customHeight="1" x14ac:dyDescent="0.25"/>
    <row r="63" spans="1:9" ht="10.15" customHeight="1" x14ac:dyDescent="0.25"/>
    <row r="64" spans="1:9" ht="10.15" customHeight="1" x14ac:dyDescent="0.25"/>
  </sheetData>
  <mergeCells count="8">
    <mergeCell ref="B1:F1"/>
    <mergeCell ref="A2:F3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scale="5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DC8C-0E05-4EA7-9BE2-1D16753F1D27}">
  <sheetPr>
    <pageSetUpPr fitToPage="1"/>
  </sheetPr>
  <dimension ref="A1:I71"/>
  <sheetViews>
    <sheetView topLeftCell="A62" workbookViewId="0">
      <selection activeCell="F38" sqref="F38:F39"/>
    </sheetView>
  </sheetViews>
  <sheetFormatPr defaultRowHeight="15" x14ac:dyDescent="0.25"/>
  <cols>
    <col min="1" max="1" width="43.140625" customWidth="1"/>
    <col min="2" max="2" width="4.85546875" customWidth="1"/>
    <col min="3" max="3" width="7.140625" customWidth="1"/>
    <col min="4" max="4" width="14.85546875" customWidth="1"/>
    <col min="5" max="5" width="7.5703125" customWidth="1"/>
    <col min="6" max="6" width="24.5703125" customWidth="1"/>
    <col min="7" max="7" width="15.85546875" customWidth="1"/>
    <col min="8" max="8" width="15.7109375" customWidth="1"/>
    <col min="9" max="9" width="9.5703125" bestFit="1" customWidth="1"/>
  </cols>
  <sheetData>
    <row r="1" spans="1:8" ht="53.25" customHeight="1" x14ac:dyDescent="0.25">
      <c r="A1" s="47"/>
      <c r="B1" s="47"/>
      <c r="C1" s="47"/>
      <c r="D1" s="47"/>
      <c r="E1" s="148" t="s">
        <v>236</v>
      </c>
      <c r="F1" s="148"/>
      <c r="G1" s="148"/>
      <c r="H1" s="148"/>
    </row>
    <row r="2" spans="1:8" ht="61.5" customHeight="1" x14ac:dyDescent="0.25">
      <c r="A2" s="147" t="s">
        <v>184</v>
      </c>
      <c r="B2" s="147"/>
      <c r="C2" s="147"/>
      <c r="D2" s="147"/>
      <c r="E2" s="147"/>
      <c r="F2" s="147"/>
      <c r="G2" s="147"/>
      <c r="H2" s="147"/>
    </row>
    <row r="3" spans="1:8" ht="18.75" x14ac:dyDescent="0.25">
      <c r="A3" s="48"/>
      <c r="B3" s="48"/>
      <c r="C3" s="48"/>
      <c r="D3" s="48"/>
      <c r="E3" s="48"/>
      <c r="F3" s="48"/>
      <c r="G3" s="48"/>
      <c r="H3" s="87" t="s">
        <v>165</v>
      </c>
    </row>
    <row r="4" spans="1:8" x14ac:dyDescent="0.25">
      <c r="A4" s="149" t="s">
        <v>106</v>
      </c>
      <c r="B4" s="141" t="s">
        <v>107</v>
      </c>
      <c r="C4" s="141" t="s">
        <v>108</v>
      </c>
      <c r="D4" s="141" t="s">
        <v>109</v>
      </c>
      <c r="E4" s="141" t="s">
        <v>110</v>
      </c>
      <c r="F4" s="149" t="s">
        <v>167</v>
      </c>
      <c r="G4" s="149" t="s">
        <v>111</v>
      </c>
      <c r="H4" s="149" t="s">
        <v>112</v>
      </c>
    </row>
    <row r="5" spans="1:8" x14ac:dyDescent="0.25">
      <c r="A5" s="149"/>
      <c r="B5" s="141"/>
      <c r="C5" s="141"/>
      <c r="D5" s="141"/>
      <c r="E5" s="141"/>
      <c r="F5" s="150"/>
      <c r="G5" s="149"/>
      <c r="H5" s="149"/>
    </row>
    <row r="6" spans="1:8" x14ac:dyDescent="0.25">
      <c r="A6" s="149"/>
      <c r="B6" s="141" t="s">
        <v>107</v>
      </c>
      <c r="C6" s="141" t="s">
        <v>108</v>
      </c>
      <c r="D6" s="141" t="s">
        <v>109</v>
      </c>
      <c r="E6" s="141" t="s">
        <v>110</v>
      </c>
      <c r="F6" s="149"/>
      <c r="G6" s="149" t="s">
        <v>11</v>
      </c>
      <c r="H6" s="149" t="s">
        <v>11</v>
      </c>
    </row>
    <row r="7" spans="1:8" ht="23.25" customHeight="1" x14ac:dyDescent="0.25">
      <c r="A7" s="49"/>
      <c r="B7" s="50"/>
      <c r="C7" s="50"/>
      <c r="D7" s="50"/>
      <c r="E7" s="50"/>
      <c r="F7" s="50"/>
      <c r="G7" s="50"/>
      <c r="H7" s="50"/>
    </row>
    <row r="8" spans="1:8" ht="31.5" x14ac:dyDescent="0.25">
      <c r="A8" s="51" t="s">
        <v>115</v>
      </c>
      <c r="B8" s="52" t="s">
        <v>116</v>
      </c>
      <c r="C8" s="52" t="s">
        <v>117</v>
      </c>
      <c r="D8" s="52"/>
      <c r="E8" s="52"/>
      <c r="F8" s="53">
        <v>8842.1885299999994</v>
      </c>
      <c r="G8" s="53">
        <f>G9+G12+G17</f>
        <v>8823.4981599999992</v>
      </c>
      <c r="H8" s="53">
        <f>H9+H12+H17</f>
        <v>9363.3189299999995</v>
      </c>
    </row>
    <row r="9" spans="1:8" ht="63" x14ac:dyDescent="0.25">
      <c r="A9" s="14" t="s">
        <v>118</v>
      </c>
      <c r="B9" s="54" t="s">
        <v>116</v>
      </c>
      <c r="C9" s="54" t="s">
        <v>119</v>
      </c>
      <c r="D9" s="54"/>
      <c r="E9" s="54"/>
      <c r="F9" s="55">
        <v>1911.2249899999999</v>
      </c>
      <c r="G9" s="55">
        <v>1611.2249899999999</v>
      </c>
      <c r="H9" s="55">
        <v>1611.2249899999999</v>
      </c>
    </row>
    <row r="10" spans="1:8" ht="15.75" x14ac:dyDescent="0.25">
      <c r="A10" s="56" t="s">
        <v>120</v>
      </c>
      <c r="B10" s="57" t="s">
        <v>116</v>
      </c>
      <c r="C10" s="57" t="s">
        <v>119</v>
      </c>
      <c r="D10" s="57" t="s">
        <v>121</v>
      </c>
      <c r="E10" s="57"/>
      <c r="F10" s="58">
        <v>1911.2249899999999</v>
      </c>
      <c r="G10" s="58">
        <v>1611.2249899999999</v>
      </c>
      <c r="H10" s="58">
        <v>1611.2249899999999</v>
      </c>
    </row>
    <row r="11" spans="1:8" ht="110.25" x14ac:dyDescent="0.25">
      <c r="A11" s="59" t="s">
        <v>177</v>
      </c>
      <c r="B11" s="60" t="s">
        <v>116</v>
      </c>
      <c r="C11" s="60" t="s">
        <v>119</v>
      </c>
      <c r="D11" s="60" t="s">
        <v>121</v>
      </c>
      <c r="E11" s="60" t="s">
        <v>200</v>
      </c>
      <c r="F11" s="61">
        <v>1911.2249899999999</v>
      </c>
      <c r="G11" s="61">
        <v>1611.2249899999999</v>
      </c>
      <c r="H11" s="61">
        <v>1611.2249899999999</v>
      </c>
    </row>
    <row r="12" spans="1:8" ht="94.5" x14ac:dyDescent="0.25">
      <c r="A12" s="14" t="s">
        <v>122</v>
      </c>
      <c r="B12" s="54" t="s">
        <v>116</v>
      </c>
      <c r="C12" s="54" t="s">
        <v>123</v>
      </c>
      <c r="D12" s="54"/>
      <c r="E12" s="54"/>
      <c r="F12" s="55">
        <v>2687.0397899999998</v>
      </c>
      <c r="G12" s="55">
        <v>2627.0397899999998</v>
      </c>
      <c r="H12" s="55">
        <v>2627.0397899999998</v>
      </c>
    </row>
    <row r="13" spans="1:8" ht="15.75" x14ac:dyDescent="0.25">
      <c r="A13" s="56" t="s">
        <v>124</v>
      </c>
      <c r="B13" s="57" t="s">
        <v>116</v>
      </c>
      <c r="C13" s="57" t="s">
        <v>123</v>
      </c>
      <c r="D13" s="57" t="s">
        <v>125</v>
      </c>
      <c r="E13" s="57"/>
      <c r="F13" s="58">
        <v>2687.0397899999998</v>
      </c>
      <c r="G13" s="58">
        <v>2627.0397899999998</v>
      </c>
      <c r="H13" s="58">
        <v>2627.0397899999998</v>
      </c>
    </row>
    <row r="14" spans="1:8" ht="110.25" x14ac:dyDescent="0.25">
      <c r="A14" s="59" t="s">
        <v>178</v>
      </c>
      <c r="B14" s="60" t="s">
        <v>116</v>
      </c>
      <c r="C14" s="60" t="s">
        <v>123</v>
      </c>
      <c r="D14" s="60" t="s">
        <v>125</v>
      </c>
      <c r="E14" s="60" t="s">
        <v>200</v>
      </c>
      <c r="F14" s="61">
        <v>2537.0397899999998</v>
      </c>
      <c r="G14" s="61">
        <v>2477.0397899999998</v>
      </c>
      <c r="H14" s="61">
        <v>2477.0397899999998</v>
      </c>
    </row>
    <row r="15" spans="1:8" ht="63" x14ac:dyDescent="0.25">
      <c r="A15" s="59" t="s">
        <v>179</v>
      </c>
      <c r="B15" s="60" t="s">
        <v>116</v>
      </c>
      <c r="C15" s="60" t="s">
        <v>123</v>
      </c>
      <c r="D15" s="60" t="s">
        <v>125</v>
      </c>
      <c r="E15" s="60" t="s">
        <v>201</v>
      </c>
      <c r="F15" s="61">
        <v>95</v>
      </c>
      <c r="G15" s="61">
        <v>95</v>
      </c>
      <c r="H15" s="61">
        <v>95</v>
      </c>
    </row>
    <row r="16" spans="1:8" ht="31.5" x14ac:dyDescent="0.25">
      <c r="A16" s="59" t="s">
        <v>180</v>
      </c>
      <c r="B16" s="60" t="s">
        <v>116</v>
      </c>
      <c r="C16" s="60" t="s">
        <v>123</v>
      </c>
      <c r="D16" s="60" t="s">
        <v>125</v>
      </c>
      <c r="E16" s="60" t="s">
        <v>202</v>
      </c>
      <c r="F16" s="61">
        <v>55</v>
      </c>
      <c r="G16" s="61">
        <v>55</v>
      </c>
      <c r="H16" s="61">
        <v>55</v>
      </c>
    </row>
    <row r="17" spans="1:9" ht="15.75" x14ac:dyDescent="0.25">
      <c r="A17" s="14" t="s">
        <v>126</v>
      </c>
      <c r="B17" s="54" t="s">
        <v>116</v>
      </c>
      <c r="C17" s="54" t="s">
        <v>127</v>
      </c>
      <c r="D17" s="54"/>
      <c r="E17" s="54"/>
      <c r="F17" s="55">
        <f>F19+F20+F23+F22</f>
        <v>5097.5971099999997</v>
      </c>
      <c r="G17" s="55">
        <v>4585.2333799999997</v>
      </c>
      <c r="H17" s="55">
        <f>H19+H21+H23</f>
        <v>5125.0541499999999</v>
      </c>
    </row>
    <row r="18" spans="1:9" ht="31.5" x14ac:dyDescent="0.25">
      <c r="A18" s="56" t="s">
        <v>128</v>
      </c>
      <c r="B18" s="57" t="s">
        <v>116</v>
      </c>
      <c r="C18" s="57" t="s">
        <v>127</v>
      </c>
      <c r="D18" s="57" t="s">
        <v>129</v>
      </c>
      <c r="E18" s="57"/>
      <c r="F18" s="58">
        <v>4543.87583</v>
      </c>
      <c r="G18" s="58">
        <f>G19+G20+G23</f>
        <v>4585.2333799999997</v>
      </c>
      <c r="H18" s="58">
        <f>H19+H21+H23</f>
        <v>5125.0541499999999</v>
      </c>
    </row>
    <row r="19" spans="1:9" ht="126" x14ac:dyDescent="0.25">
      <c r="A19" s="59" t="s">
        <v>181</v>
      </c>
      <c r="B19" s="60" t="s">
        <v>116</v>
      </c>
      <c r="C19" s="60" t="s">
        <v>127</v>
      </c>
      <c r="D19" s="60" t="s">
        <v>129</v>
      </c>
      <c r="E19" s="60" t="s">
        <v>200</v>
      </c>
      <c r="F19" s="61">
        <v>1681.9870000000001</v>
      </c>
      <c r="G19" s="61">
        <v>1596.9870000000001</v>
      </c>
      <c r="H19" s="61">
        <v>1596.9870000000001</v>
      </c>
    </row>
    <row r="20" spans="1:9" ht="15.75" x14ac:dyDescent="0.25">
      <c r="A20" s="56" t="s">
        <v>133</v>
      </c>
      <c r="B20" s="105" t="s">
        <v>116</v>
      </c>
      <c r="C20" s="57">
        <v>13</v>
      </c>
      <c r="D20" s="57" t="s">
        <v>134</v>
      </c>
      <c r="E20" s="57"/>
      <c r="F20" s="58">
        <v>9.4479199999999999</v>
      </c>
      <c r="G20" s="58">
        <v>9.4</v>
      </c>
      <c r="H20" s="58">
        <v>9.4</v>
      </c>
    </row>
    <row r="21" spans="1:9" ht="47.25" x14ac:dyDescent="0.25">
      <c r="A21" s="59" t="s">
        <v>174</v>
      </c>
      <c r="B21" s="106" t="s">
        <v>116</v>
      </c>
      <c r="C21" s="60">
        <v>13</v>
      </c>
      <c r="D21" s="60" t="s">
        <v>250</v>
      </c>
      <c r="E21" s="60" t="s">
        <v>201</v>
      </c>
      <c r="F21" s="61">
        <v>9.4479199999999999</v>
      </c>
      <c r="G21" s="61">
        <v>9.4</v>
      </c>
      <c r="H21" s="61">
        <v>9.4</v>
      </c>
    </row>
    <row r="22" spans="1:9" ht="47.25" x14ac:dyDescent="0.25">
      <c r="A22" s="59" t="s">
        <v>249</v>
      </c>
      <c r="B22" s="60" t="s">
        <v>116</v>
      </c>
      <c r="C22" s="60" t="s">
        <v>127</v>
      </c>
      <c r="D22" s="60" t="s">
        <v>129</v>
      </c>
      <c r="E22" s="60">
        <v>800</v>
      </c>
      <c r="F22" s="126">
        <v>31.686430000000001</v>
      </c>
      <c r="G22" s="126"/>
      <c r="H22" s="126"/>
    </row>
    <row r="23" spans="1:9" ht="78.75" x14ac:dyDescent="0.25">
      <c r="A23" s="59" t="s">
        <v>182</v>
      </c>
      <c r="B23" s="60" t="s">
        <v>116</v>
      </c>
      <c r="C23" s="60" t="s">
        <v>127</v>
      </c>
      <c r="D23" s="60" t="s">
        <v>129</v>
      </c>
      <c r="E23" s="60" t="s">
        <v>201</v>
      </c>
      <c r="F23" s="61">
        <v>3374.4757599999998</v>
      </c>
      <c r="G23" s="61">
        <v>2978.84638</v>
      </c>
      <c r="H23" s="61">
        <v>3518.6671500000002</v>
      </c>
    </row>
    <row r="24" spans="1:9" ht="15.75" x14ac:dyDescent="0.25">
      <c r="A24" s="51" t="s">
        <v>130</v>
      </c>
      <c r="B24" s="52" t="s">
        <v>119</v>
      </c>
      <c r="C24" s="52" t="s">
        <v>117</v>
      </c>
      <c r="D24" s="52"/>
      <c r="E24" s="52"/>
      <c r="F24" s="53">
        <v>189.6</v>
      </c>
      <c r="G24" s="53">
        <v>218.7</v>
      </c>
      <c r="H24" s="53">
        <f>H20+H26</f>
        <v>239</v>
      </c>
    </row>
    <row r="25" spans="1:9" ht="31.5" x14ac:dyDescent="0.25">
      <c r="A25" s="14" t="s">
        <v>131</v>
      </c>
      <c r="B25" s="54" t="s">
        <v>119</v>
      </c>
      <c r="C25" s="54" t="s">
        <v>132</v>
      </c>
      <c r="D25" s="54"/>
      <c r="E25" s="54"/>
      <c r="F25" s="55">
        <v>189.6</v>
      </c>
      <c r="G25" s="55">
        <v>218.7</v>
      </c>
      <c r="H25" s="75">
        <f>H21+H27</f>
        <v>128.16154</v>
      </c>
    </row>
    <row r="26" spans="1:9" ht="31.5" x14ac:dyDescent="0.25">
      <c r="A26" s="56" t="s">
        <v>135</v>
      </c>
      <c r="B26" s="57" t="s">
        <v>119</v>
      </c>
      <c r="C26" s="57" t="s">
        <v>132</v>
      </c>
      <c r="D26" s="57" t="s">
        <v>136</v>
      </c>
      <c r="E26" s="57"/>
      <c r="F26" s="58">
        <v>189.6</v>
      </c>
      <c r="G26" s="58">
        <v>209.3</v>
      </c>
      <c r="H26" s="58">
        <v>229.6</v>
      </c>
    </row>
    <row r="27" spans="1:9" ht="110.25" x14ac:dyDescent="0.25">
      <c r="A27" s="59" t="s">
        <v>175</v>
      </c>
      <c r="B27" s="60" t="s">
        <v>119</v>
      </c>
      <c r="C27" s="60" t="s">
        <v>132</v>
      </c>
      <c r="D27" s="60" t="s">
        <v>136</v>
      </c>
      <c r="E27" s="60" t="s">
        <v>200</v>
      </c>
      <c r="F27" s="61">
        <v>118.76154</v>
      </c>
      <c r="G27" s="61">
        <v>118.76154</v>
      </c>
      <c r="H27" s="61">
        <v>118.76154</v>
      </c>
      <c r="I27" s="88">
        <f>H28+H27</f>
        <v>229.6</v>
      </c>
    </row>
    <row r="28" spans="1:9" ht="63" x14ac:dyDescent="0.25">
      <c r="A28" s="59" t="s">
        <v>176</v>
      </c>
      <c r="B28" s="60" t="s">
        <v>119</v>
      </c>
      <c r="C28" s="60" t="s">
        <v>132</v>
      </c>
      <c r="D28" s="60" t="s">
        <v>136</v>
      </c>
      <c r="E28" s="60" t="s">
        <v>201</v>
      </c>
      <c r="F28" s="61">
        <v>70.538460000000001</v>
      </c>
      <c r="G28" s="61">
        <v>90.538460000000001</v>
      </c>
      <c r="H28" s="61">
        <v>110.83846</v>
      </c>
      <c r="I28" s="88">
        <f>H28+0.3</f>
        <v>111.13845999999999</v>
      </c>
    </row>
    <row r="29" spans="1:9" ht="47.25" x14ac:dyDescent="0.25">
      <c r="A29" s="51" t="s">
        <v>137</v>
      </c>
      <c r="B29" s="52" t="s">
        <v>132</v>
      </c>
      <c r="C29" s="52" t="s">
        <v>117</v>
      </c>
      <c r="D29" s="52"/>
      <c r="E29" s="52"/>
      <c r="F29" s="53">
        <v>605</v>
      </c>
      <c r="G29" s="53">
        <v>250</v>
      </c>
      <c r="H29" s="53">
        <v>250</v>
      </c>
    </row>
    <row r="30" spans="1:9" ht="63" x14ac:dyDescent="0.25">
      <c r="A30" s="14" t="s">
        <v>138</v>
      </c>
      <c r="B30" s="54" t="s">
        <v>132</v>
      </c>
      <c r="C30" s="54" t="s">
        <v>139</v>
      </c>
      <c r="D30" s="54"/>
      <c r="E30" s="54"/>
      <c r="F30" s="55">
        <v>605</v>
      </c>
      <c r="G30" s="55">
        <v>250</v>
      </c>
      <c r="H30" s="55">
        <v>250</v>
      </c>
    </row>
    <row r="31" spans="1:9" ht="110.25" x14ac:dyDescent="0.25">
      <c r="A31" s="56" t="s">
        <v>203</v>
      </c>
      <c r="B31" s="57" t="s">
        <v>132</v>
      </c>
      <c r="C31" s="57" t="s">
        <v>139</v>
      </c>
      <c r="D31" s="57" t="s">
        <v>204</v>
      </c>
      <c r="E31" s="57"/>
      <c r="F31" s="58">
        <v>5</v>
      </c>
      <c r="G31" s="58"/>
      <c r="H31" s="58"/>
    </row>
    <row r="32" spans="1:9" ht="141.75" x14ac:dyDescent="0.25">
      <c r="A32" s="59" t="s">
        <v>205</v>
      </c>
      <c r="B32" s="60" t="s">
        <v>132</v>
      </c>
      <c r="C32" s="60" t="s">
        <v>139</v>
      </c>
      <c r="D32" s="60" t="s">
        <v>204</v>
      </c>
      <c r="E32" s="60" t="s">
        <v>201</v>
      </c>
      <c r="F32" s="61">
        <v>5</v>
      </c>
      <c r="G32" s="61"/>
      <c r="H32" s="61"/>
    </row>
    <row r="33" spans="1:8" ht="63" x14ac:dyDescent="0.25">
      <c r="A33" s="56" t="s">
        <v>166</v>
      </c>
      <c r="B33" s="57" t="s">
        <v>132</v>
      </c>
      <c r="C33" s="57" t="s">
        <v>139</v>
      </c>
      <c r="D33" s="57" t="s">
        <v>140</v>
      </c>
      <c r="E33" s="57"/>
      <c r="F33" s="58">
        <v>600</v>
      </c>
      <c r="G33" s="58">
        <v>250</v>
      </c>
      <c r="H33" s="58">
        <v>250</v>
      </c>
    </row>
    <row r="34" spans="1:8" ht="110.25" x14ac:dyDescent="0.25">
      <c r="A34" s="59" t="s">
        <v>168</v>
      </c>
      <c r="B34" s="60" t="s">
        <v>132</v>
      </c>
      <c r="C34" s="60" t="s">
        <v>139</v>
      </c>
      <c r="D34" s="60" t="s">
        <v>140</v>
      </c>
      <c r="E34" s="60" t="s">
        <v>201</v>
      </c>
      <c r="F34" s="61">
        <v>600</v>
      </c>
      <c r="G34" s="61">
        <v>250</v>
      </c>
      <c r="H34" s="61">
        <v>250</v>
      </c>
    </row>
    <row r="35" spans="1:8" ht="15.75" x14ac:dyDescent="0.25">
      <c r="A35" s="51" t="s">
        <v>141</v>
      </c>
      <c r="B35" s="52" t="s">
        <v>123</v>
      </c>
      <c r="C35" s="52" t="s">
        <v>117</v>
      </c>
      <c r="D35" s="52"/>
      <c r="E35" s="52"/>
      <c r="F35" s="53">
        <f>F36+F41</f>
        <v>1376.1497300000001</v>
      </c>
      <c r="G35" s="53">
        <v>617.47497999999996</v>
      </c>
      <c r="H35" s="53">
        <v>617.47497999999996</v>
      </c>
    </row>
    <row r="36" spans="1:8" ht="31.5" x14ac:dyDescent="0.25">
      <c r="A36" s="14" t="s">
        <v>142</v>
      </c>
      <c r="B36" s="54" t="s">
        <v>123</v>
      </c>
      <c r="C36" s="54" t="s">
        <v>143</v>
      </c>
      <c r="D36" s="54"/>
      <c r="E36" s="54"/>
      <c r="F36" s="55">
        <f>F37+F39</f>
        <v>1363.6497300000001</v>
      </c>
      <c r="G36" s="55">
        <v>617.47497999999996</v>
      </c>
      <c r="H36" s="55">
        <v>617.47497999999996</v>
      </c>
    </row>
    <row r="37" spans="1:8" ht="78.75" x14ac:dyDescent="0.25">
      <c r="A37" s="56" t="s">
        <v>144</v>
      </c>
      <c r="B37" s="57" t="s">
        <v>123</v>
      </c>
      <c r="C37" s="57" t="s">
        <v>143</v>
      </c>
      <c r="D37" s="57" t="s">
        <v>145</v>
      </c>
      <c r="E37" s="57"/>
      <c r="F37" s="58">
        <v>698.53814</v>
      </c>
      <c r="G37" s="58">
        <v>604.5</v>
      </c>
      <c r="H37" s="58">
        <v>639.6</v>
      </c>
    </row>
    <row r="38" spans="1:8" ht="110.25" x14ac:dyDescent="0.25">
      <c r="A38" s="59" t="s">
        <v>169</v>
      </c>
      <c r="B38" s="60" t="s">
        <v>123</v>
      </c>
      <c r="C38" s="60" t="s">
        <v>143</v>
      </c>
      <c r="D38" s="60" t="s">
        <v>145</v>
      </c>
      <c r="E38" s="60" t="s">
        <v>201</v>
      </c>
      <c r="F38" s="91">
        <v>698.53814</v>
      </c>
      <c r="G38" s="61">
        <v>604.5</v>
      </c>
      <c r="H38" s="61">
        <v>639.6</v>
      </c>
    </row>
    <row r="39" spans="1:8" ht="47.25" x14ac:dyDescent="0.25">
      <c r="A39" s="56" t="s">
        <v>146</v>
      </c>
      <c r="B39" s="57" t="s">
        <v>123</v>
      </c>
      <c r="C39" s="57" t="s">
        <v>143</v>
      </c>
      <c r="D39" s="57" t="s">
        <v>147</v>
      </c>
      <c r="E39" s="57"/>
      <c r="F39" s="61">
        <v>665.11158999999998</v>
      </c>
      <c r="G39" s="61">
        <v>30.874980000000001</v>
      </c>
      <c r="H39" s="61">
        <v>30.874980000000001</v>
      </c>
    </row>
    <row r="40" spans="1:8" ht="94.5" x14ac:dyDescent="0.25">
      <c r="A40" s="59" t="s">
        <v>170</v>
      </c>
      <c r="B40" s="60" t="s">
        <v>123</v>
      </c>
      <c r="C40" s="60" t="s">
        <v>143</v>
      </c>
      <c r="D40" s="60" t="s">
        <v>147</v>
      </c>
      <c r="E40" s="60" t="s">
        <v>201</v>
      </c>
      <c r="F40" s="107">
        <v>665.11158999999998</v>
      </c>
      <c r="G40" s="61">
        <v>30.874980000000001</v>
      </c>
      <c r="H40" s="61">
        <v>30.874980000000001</v>
      </c>
    </row>
    <row r="41" spans="1:8" ht="31.5" x14ac:dyDescent="0.25">
      <c r="A41" s="14" t="s">
        <v>190</v>
      </c>
      <c r="B41" s="54" t="s">
        <v>123</v>
      </c>
      <c r="C41" s="54" t="s">
        <v>191</v>
      </c>
      <c r="D41" s="54"/>
      <c r="E41" s="54"/>
      <c r="F41" s="55">
        <v>12.5</v>
      </c>
      <c r="G41" s="55"/>
      <c r="H41" s="55"/>
    </row>
    <row r="42" spans="1:8" ht="31.5" x14ac:dyDescent="0.25">
      <c r="A42" s="56" t="s">
        <v>192</v>
      </c>
      <c r="B42" s="57" t="s">
        <v>123</v>
      </c>
      <c r="C42" s="57" t="s">
        <v>191</v>
      </c>
      <c r="D42" s="57" t="s">
        <v>206</v>
      </c>
      <c r="E42" s="57"/>
      <c r="F42" s="58">
        <v>12.5</v>
      </c>
      <c r="G42" s="58"/>
      <c r="H42" s="58"/>
    </row>
    <row r="43" spans="1:8" ht="94.5" x14ac:dyDescent="0.25">
      <c r="A43" s="59" t="s">
        <v>207</v>
      </c>
      <c r="B43" s="60" t="s">
        <v>123</v>
      </c>
      <c r="C43" s="60" t="s">
        <v>191</v>
      </c>
      <c r="D43" s="60" t="s">
        <v>206</v>
      </c>
      <c r="E43" s="60" t="s">
        <v>201</v>
      </c>
      <c r="F43" s="61">
        <v>12.5</v>
      </c>
      <c r="G43" s="61"/>
      <c r="H43" s="61"/>
    </row>
    <row r="44" spans="1:8" ht="31.5" x14ac:dyDescent="0.25">
      <c r="A44" s="51" t="s">
        <v>148</v>
      </c>
      <c r="B44" s="52" t="s">
        <v>149</v>
      </c>
      <c r="C44" s="52" t="s">
        <v>117</v>
      </c>
      <c r="D44" s="52"/>
      <c r="E44" s="52"/>
      <c r="F44" s="53">
        <f>F45+F51</f>
        <v>425.22815000000003</v>
      </c>
      <c r="G44" s="53">
        <v>50</v>
      </c>
      <c r="H44" s="53">
        <v>50</v>
      </c>
    </row>
    <row r="45" spans="1:8" ht="15.75" x14ac:dyDescent="0.25">
      <c r="A45" s="14" t="s">
        <v>193</v>
      </c>
      <c r="B45" s="54" t="s">
        <v>149</v>
      </c>
      <c r="C45" s="54" t="s">
        <v>119</v>
      </c>
      <c r="D45" s="54"/>
      <c r="E45" s="54"/>
      <c r="F45" s="55">
        <v>70</v>
      </c>
      <c r="G45" s="55">
        <v>50</v>
      </c>
      <c r="H45" s="55">
        <v>50</v>
      </c>
    </row>
    <row r="46" spans="1:8" ht="63" x14ac:dyDescent="0.25">
      <c r="A46" s="56" t="s">
        <v>208</v>
      </c>
      <c r="B46" s="57" t="s">
        <v>149</v>
      </c>
      <c r="C46" s="57" t="s">
        <v>119</v>
      </c>
      <c r="D46" s="57" t="s">
        <v>209</v>
      </c>
      <c r="E46" s="57"/>
      <c r="F46" s="58">
        <v>50</v>
      </c>
      <c r="G46" s="58">
        <v>50</v>
      </c>
      <c r="H46" s="58">
        <v>50</v>
      </c>
    </row>
    <row r="47" spans="1:8" ht="63" x14ac:dyDescent="0.25">
      <c r="A47" s="56" t="s">
        <v>195</v>
      </c>
      <c r="B47" s="57" t="s">
        <v>149</v>
      </c>
      <c r="C47" s="57" t="s">
        <v>119</v>
      </c>
      <c r="D47" s="57" t="s">
        <v>210</v>
      </c>
      <c r="E47" s="57"/>
      <c r="F47" s="58">
        <v>50</v>
      </c>
      <c r="G47" s="58">
        <v>50</v>
      </c>
      <c r="H47" s="58">
        <v>50</v>
      </c>
    </row>
    <row r="48" spans="1:8" ht="110.25" x14ac:dyDescent="0.25">
      <c r="A48" s="59" t="s">
        <v>211</v>
      </c>
      <c r="B48" s="60" t="s">
        <v>149</v>
      </c>
      <c r="C48" s="60" t="s">
        <v>119</v>
      </c>
      <c r="D48" s="60" t="s">
        <v>210</v>
      </c>
      <c r="E48" s="60" t="s">
        <v>201</v>
      </c>
      <c r="F48" s="61">
        <v>50</v>
      </c>
      <c r="G48" s="61">
        <v>50</v>
      </c>
      <c r="H48" s="61">
        <v>50</v>
      </c>
    </row>
    <row r="49" spans="1:8" ht="31.5" x14ac:dyDescent="0.25">
      <c r="A49" s="56" t="s">
        <v>196</v>
      </c>
      <c r="B49" s="57" t="s">
        <v>149</v>
      </c>
      <c r="C49" s="57" t="s">
        <v>119</v>
      </c>
      <c r="D49" s="57" t="s">
        <v>212</v>
      </c>
      <c r="E49" s="57"/>
      <c r="F49" s="58">
        <v>20</v>
      </c>
      <c r="G49" s="58"/>
      <c r="H49" s="58"/>
    </row>
    <row r="50" spans="1:8" ht="78.75" x14ac:dyDescent="0.25">
      <c r="A50" s="59" t="s">
        <v>213</v>
      </c>
      <c r="B50" s="60" t="s">
        <v>149</v>
      </c>
      <c r="C50" s="60" t="s">
        <v>119</v>
      </c>
      <c r="D50" s="60" t="s">
        <v>212</v>
      </c>
      <c r="E50" s="60" t="s">
        <v>201</v>
      </c>
      <c r="F50" s="61">
        <v>20</v>
      </c>
      <c r="G50" s="61"/>
      <c r="H50" s="61"/>
    </row>
    <row r="51" spans="1:8" ht="15.75" x14ac:dyDescent="0.25">
      <c r="A51" s="14" t="s">
        <v>150</v>
      </c>
      <c r="B51" s="54" t="s">
        <v>149</v>
      </c>
      <c r="C51" s="54" t="s">
        <v>132</v>
      </c>
      <c r="D51" s="54"/>
      <c r="E51" s="54"/>
      <c r="F51" s="55">
        <v>355.22815000000003</v>
      </c>
      <c r="G51" s="55"/>
      <c r="H51" s="55"/>
    </row>
    <row r="52" spans="1:8" ht="47.25" x14ac:dyDescent="0.25">
      <c r="A52" s="56" t="s">
        <v>151</v>
      </c>
      <c r="B52" s="57" t="s">
        <v>149</v>
      </c>
      <c r="C52" s="57" t="s">
        <v>132</v>
      </c>
      <c r="D52" s="57" t="s">
        <v>152</v>
      </c>
      <c r="E52" s="57"/>
      <c r="F52" s="58">
        <v>355.22815000000003</v>
      </c>
      <c r="G52" s="58"/>
      <c r="H52" s="58"/>
    </row>
    <row r="53" spans="1:8" ht="94.5" x14ac:dyDescent="0.25">
      <c r="A53" s="59" t="s">
        <v>171</v>
      </c>
      <c r="B53" s="60" t="s">
        <v>149</v>
      </c>
      <c r="C53" s="60" t="s">
        <v>132</v>
      </c>
      <c r="D53" s="60" t="s">
        <v>152</v>
      </c>
      <c r="E53" s="60" t="s">
        <v>201</v>
      </c>
      <c r="F53" s="61">
        <v>355.22815000000003</v>
      </c>
      <c r="G53" s="61"/>
      <c r="H53" s="61"/>
    </row>
    <row r="54" spans="1:8" ht="15.75" x14ac:dyDescent="0.25">
      <c r="A54" s="51" t="s">
        <v>153</v>
      </c>
      <c r="B54" s="52" t="s">
        <v>154</v>
      </c>
      <c r="C54" s="52" t="s">
        <v>117</v>
      </c>
      <c r="D54" s="52"/>
      <c r="E54" s="52"/>
      <c r="F54" s="53">
        <v>80</v>
      </c>
      <c r="G54" s="53">
        <v>200</v>
      </c>
      <c r="H54" s="53">
        <v>200</v>
      </c>
    </row>
    <row r="55" spans="1:8" ht="15.75" x14ac:dyDescent="0.25">
      <c r="A55" s="51" t="s">
        <v>155</v>
      </c>
      <c r="B55" s="52" t="s">
        <v>154</v>
      </c>
      <c r="C55" s="52" t="s">
        <v>116</v>
      </c>
      <c r="D55" s="52"/>
      <c r="E55" s="52"/>
      <c r="F55" s="53">
        <v>80</v>
      </c>
      <c r="G55" s="53">
        <v>200</v>
      </c>
      <c r="H55" s="53">
        <v>200</v>
      </c>
    </row>
    <row r="56" spans="1:8" ht="47.25" x14ac:dyDescent="0.25">
      <c r="A56" s="56" t="s">
        <v>156</v>
      </c>
      <c r="B56" s="57" t="s">
        <v>154</v>
      </c>
      <c r="C56" s="57" t="s">
        <v>116</v>
      </c>
      <c r="D56" s="57" t="s">
        <v>157</v>
      </c>
      <c r="E56" s="57"/>
      <c r="F56" s="58">
        <v>80</v>
      </c>
      <c r="G56" s="58">
        <v>200</v>
      </c>
      <c r="H56" s="58">
        <v>200</v>
      </c>
    </row>
    <row r="57" spans="1:8" ht="94.5" x14ac:dyDescent="0.25">
      <c r="A57" s="59" t="s">
        <v>172</v>
      </c>
      <c r="B57" s="60" t="s">
        <v>154</v>
      </c>
      <c r="C57" s="60" t="s">
        <v>116</v>
      </c>
      <c r="D57" s="60" t="s">
        <v>157</v>
      </c>
      <c r="E57" s="60" t="s">
        <v>201</v>
      </c>
      <c r="F57" s="61">
        <v>80</v>
      </c>
      <c r="G57" s="61">
        <v>200</v>
      </c>
      <c r="H57" s="61">
        <v>200</v>
      </c>
    </row>
    <row r="58" spans="1:8" ht="15.75" x14ac:dyDescent="0.25">
      <c r="A58" s="51" t="s">
        <v>197</v>
      </c>
      <c r="B58" s="52" t="s">
        <v>139</v>
      </c>
      <c r="C58" s="52" t="s">
        <v>117</v>
      </c>
      <c r="D58" s="52"/>
      <c r="E58" s="52"/>
      <c r="F58" s="53">
        <v>50</v>
      </c>
      <c r="G58" s="53"/>
      <c r="H58" s="53"/>
    </row>
    <row r="59" spans="1:8" ht="15.75" x14ac:dyDescent="0.25">
      <c r="A59" s="51" t="s">
        <v>198</v>
      </c>
      <c r="B59" s="52" t="s">
        <v>139</v>
      </c>
      <c r="C59" s="52" t="s">
        <v>116</v>
      </c>
      <c r="D59" s="52"/>
      <c r="E59" s="52"/>
      <c r="F59" s="53">
        <v>50</v>
      </c>
      <c r="G59" s="53"/>
      <c r="H59" s="53"/>
    </row>
    <row r="60" spans="1:8" ht="47.25" x14ac:dyDescent="0.25">
      <c r="A60" s="56" t="s">
        <v>199</v>
      </c>
      <c r="B60" s="57" t="s">
        <v>139</v>
      </c>
      <c r="C60" s="57" t="s">
        <v>116</v>
      </c>
      <c r="D60" s="57" t="s">
        <v>214</v>
      </c>
      <c r="E60" s="57"/>
      <c r="F60" s="58">
        <v>50</v>
      </c>
      <c r="G60" s="58"/>
      <c r="H60" s="58"/>
    </row>
    <row r="61" spans="1:8" ht="63" x14ac:dyDescent="0.25">
      <c r="A61" s="59" t="s">
        <v>215</v>
      </c>
      <c r="B61" s="60" t="s">
        <v>139</v>
      </c>
      <c r="C61" s="60" t="s">
        <v>116</v>
      </c>
      <c r="D61" s="60" t="s">
        <v>214</v>
      </c>
      <c r="E61" s="60" t="s">
        <v>216</v>
      </c>
      <c r="F61" s="61">
        <v>50</v>
      </c>
      <c r="G61" s="61"/>
      <c r="H61" s="61"/>
    </row>
    <row r="62" spans="1:8" ht="15.75" x14ac:dyDescent="0.25">
      <c r="A62" s="51" t="s">
        <v>158</v>
      </c>
      <c r="B62" s="52" t="s">
        <v>159</v>
      </c>
      <c r="C62" s="52" t="s">
        <v>117</v>
      </c>
      <c r="D62" s="52"/>
      <c r="E62" s="52"/>
      <c r="F62" s="53">
        <v>50</v>
      </c>
      <c r="G62" s="53">
        <v>200</v>
      </c>
      <c r="H62" s="53">
        <v>200</v>
      </c>
    </row>
    <row r="63" spans="1:8" ht="15.75" x14ac:dyDescent="0.25">
      <c r="A63" s="51" t="s">
        <v>160</v>
      </c>
      <c r="B63" s="52" t="s">
        <v>159</v>
      </c>
      <c r="C63" s="52" t="s">
        <v>116</v>
      </c>
      <c r="D63" s="52"/>
      <c r="E63" s="52"/>
      <c r="F63" s="53">
        <v>50</v>
      </c>
      <c r="G63" s="53">
        <v>200</v>
      </c>
      <c r="H63" s="53">
        <v>200</v>
      </c>
    </row>
    <row r="64" spans="1:8" ht="63" x14ac:dyDescent="0.25">
      <c r="A64" s="56" t="s">
        <v>161</v>
      </c>
      <c r="B64" s="57" t="s">
        <v>159</v>
      </c>
      <c r="C64" s="57" t="s">
        <v>116</v>
      </c>
      <c r="D64" s="57" t="s">
        <v>162</v>
      </c>
      <c r="E64" s="57"/>
      <c r="F64" s="58">
        <v>50</v>
      </c>
      <c r="G64" s="58">
        <v>200</v>
      </c>
      <c r="H64" s="58">
        <v>200</v>
      </c>
    </row>
    <row r="65" spans="1:8" ht="110.25" x14ac:dyDescent="0.25">
      <c r="A65" s="59" t="s">
        <v>173</v>
      </c>
      <c r="B65" s="60" t="s">
        <v>159</v>
      </c>
      <c r="C65" s="60" t="s">
        <v>116</v>
      </c>
      <c r="D65" s="60" t="s">
        <v>162</v>
      </c>
      <c r="E65" s="60" t="s">
        <v>201</v>
      </c>
      <c r="F65" s="61">
        <v>50</v>
      </c>
      <c r="G65" s="61">
        <v>200</v>
      </c>
      <c r="H65" s="61">
        <v>200</v>
      </c>
    </row>
    <row r="66" spans="1:8" x14ac:dyDescent="0.25">
      <c r="A66" s="94" t="s">
        <v>244</v>
      </c>
      <c r="B66" s="96" t="s">
        <v>116</v>
      </c>
      <c r="C66" s="96">
        <v>11</v>
      </c>
      <c r="D66" s="98" t="s">
        <v>240</v>
      </c>
      <c r="E66" s="97"/>
      <c r="F66" s="97" t="s">
        <v>245</v>
      </c>
      <c r="G66" s="98"/>
      <c r="H66" s="98"/>
    </row>
    <row r="67" spans="1:8" x14ac:dyDescent="0.25">
      <c r="A67" s="98" t="s">
        <v>246</v>
      </c>
      <c r="B67" s="99" t="s">
        <v>116</v>
      </c>
      <c r="C67" s="99">
        <v>11</v>
      </c>
      <c r="D67" s="98" t="s">
        <v>240</v>
      </c>
      <c r="E67" s="108">
        <v>800</v>
      </c>
      <c r="F67" s="100">
        <v>100</v>
      </c>
      <c r="G67" s="98"/>
      <c r="H67" s="98"/>
    </row>
    <row r="68" spans="1:8" ht="57" x14ac:dyDescent="0.25">
      <c r="A68" s="101" t="s">
        <v>247</v>
      </c>
      <c r="B68" s="96" t="s">
        <v>116</v>
      </c>
      <c r="C68" s="96" t="s">
        <v>248</v>
      </c>
      <c r="D68" s="98"/>
      <c r="E68" s="95"/>
      <c r="F68" s="95">
        <v>0</v>
      </c>
      <c r="G68" s="98"/>
      <c r="H68" s="98"/>
    </row>
    <row r="69" spans="1:8" ht="60" x14ac:dyDescent="0.25">
      <c r="A69" s="102" t="s">
        <v>242</v>
      </c>
      <c r="B69" s="103" t="s">
        <v>116</v>
      </c>
      <c r="C69" s="103" t="s">
        <v>248</v>
      </c>
      <c r="D69" s="109" t="s">
        <v>164</v>
      </c>
      <c r="E69" s="110">
        <v>500</v>
      </c>
      <c r="F69" s="104">
        <v>0</v>
      </c>
      <c r="G69" s="98"/>
      <c r="H69" s="98"/>
    </row>
    <row r="70" spans="1:8" ht="15.75" x14ac:dyDescent="0.25">
      <c r="A70" s="52" t="s">
        <v>163</v>
      </c>
      <c r="B70" s="52"/>
      <c r="C70" s="52"/>
      <c r="D70" s="52"/>
      <c r="E70" s="52"/>
      <c r="F70" s="53">
        <f>F9+F12+F17+F24+F29+F35+F45+F51+F54+F58+F62+F66+F68</f>
        <v>12571.83977</v>
      </c>
      <c r="G70" s="53">
        <f>G8+G24+G29+G35+G44+G54+G62</f>
        <v>10359.673139999999</v>
      </c>
      <c r="H70" s="53">
        <f>H8+H24+H29+H35+H44+H54+H62</f>
        <v>10919.79391</v>
      </c>
    </row>
    <row r="71" spans="1:8" x14ac:dyDescent="0.25">
      <c r="F71" s="124"/>
    </row>
  </sheetData>
  <mergeCells count="10">
    <mergeCell ref="A2:H2"/>
    <mergeCell ref="E1:H1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9" scale="61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62A6-9878-4B4D-87A8-78C6DACB258D}">
  <dimension ref="A1"/>
  <sheetViews>
    <sheetView topLeftCell="B1" workbookViewId="0">
      <selection activeCell="B1"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B2A4-2FE7-4935-93BB-9BDA4942E693}">
  <sheetPr>
    <pageSetUpPr fitToPage="1"/>
  </sheetPr>
  <dimension ref="A1:K40"/>
  <sheetViews>
    <sheetView topLeftCell="A28" workbookViewId="0">
      <selection activeCell="F34" sqref="F34"/>
    </sheetView>
  </sheetViews>
  <sheetFormatPr defaultRowHeight="77.25" customHeight="1" x14ac:dyDescent="0.25"/>
  <cols>
    <col min="1" max="1" width="35.5703125" customWidth="1"/>
    <col min="4" max="4" width="19.42578125" customWidth="1"/>
    <col min="5" max="5" width="11.28515625" customWidth="1"/>
    <col min="6" max="6" width="20" customWidth="1"/>
    <col min="7" max="7" width="15.7109375" customWidth="1"/>
    <col min="8" max="8" width="19.5703125" customWidth="1"/>
  </cols>
  <sheetData>
    <row r="1" spans="1:8" ht="82.5" customHeight="1" x14ac:dyDescent="0.25">
      <c r="E1" s="151" t="s">
        <v>235</v>
      </c>
      <c r="F1" s="151"/>
      <c r="G1" s="151"/>
      <c r="H1" s="151"/>
    </row>
    <row r="2" spans="1:8" ht="84" customHeight="1" x14ac:dyDescent="0.3">
      <c r="A2" s="152" t="s">
        <v>183</v>
      </c>
      <c r="B2" s="153"/>
      <c r="C2" s="153"/>
      <c r="D2" s="153"/>
      <c r="E2" s="153"/>
      <c r="F2" s="153"/>
      <c r="G2" s="153"/>
      <c r="H2" s="153"/>
    </row>
    <row r="3" spans="1:8" ht="14.25" customHeight="1" x14ac:dyDescent="0.25">
      <c r="A3" s="154" t="s">
        <v>165</v>
      </c>
      <c r="B3" s="154"/>
      <c r="C3" s="154"/>
      <c r="D3" s="154"/>
      <c r="E3" s="154"/>
      <c r="F3" s="154"/>
      <c r="G3" s="154"/>
      <c r="H3" s="154"/>
    </row>
    <row r="4" spans="1:8" ht="12.75" customHeight="1" x14ac:dyDescent="0.25">
      <c r="A4" s="155" t="s">
        <v>106</v>
      </c>
      <c r="B4" s="155" t="s">
        <v>107</v>
      </c>
      <c r="C4" s="155" t="s">
        <v>108</v>
      </c>
      <c r="D4" s="155" t="s">
        <v>109</v>
      </c>
      <c r="E4" s="156" t="s">
        <v>110</v>
      </c>
      <c r="F4" s="155" t="s">
        <v>167</v>
      </c>
      <c r="G4" s="155" t="s">
        <v>111</v>
      </c>
      <c r="H4" s="155" t="s">
        <v>112</v>
      </c>
    </row>
    <row r="5" spans="1:8" ht="15.75" customHeight="1" x14ac:dyDescent="0.25">
      <c r="A5" s="155"/>
      <c r="B5" s="155"/>
      <c r="C5" s="155"/>
      <c r="D5" s="155"/>
      <c r="E5" s="156"/>
      <c r="F5" s="157"/>
      <c r="G5" s="155"/>
      <c r="H5" s="155"/>
    </row>
    <row r="6" spans="1:8" ht="13.5" customHeight="1" x14ac:dyDescent="0.25">
      <c r="A6" s="155"/>
      <c r="B6" s="155"/>
      <c r="C6" s="155"/>
      <c r="D6" s="155"/>
      <c r="E6" s="156"/>
      <c r="F6" s="155"/>
      <c r="G6" s="155"/>
      <c r="H6" s="155"/>
    </row>
    <row r="7" spans="1:8" ht="41.25" customHeight="1" x14ac:dyDescent="0.25">
      <c r="A7" s="77" t="s">
        <v>137</v>
      </c>
      <c r="B7" s="76" t="s">
        <v>132</v>
      </c>
      <c r="C7" s="76" t="s">
        <v>117</v>
      </c>
      <c r="D7" s="78" t="s">
        <v>204</v>
      </c>
      <c r="E7" s="79"/>
      <c r="F7" s="80">
        <f>F8+F9</f>
        <v>605</v>
      </c>
      <c r="G7" s="80">
        <f>G9+G8</f>
        <v>250</v>
      </c>
      <c r="H7" s="80">
        <f>H9+H8</f>
        <v>250</v>
      </c>
    </row>
    <row r="8" spans="1:8" ht="71.25" customHeight="1" x14ac:dyDescent="0.25">
      <c r="A8" s="68" t="s">
        <v>203</v>
      </c>
      <c r="B8" s="69"/>
      <c r="C8" s="69"/>
      <c r="D8" s="70" t="s">
        <v>204</v>
      </c>
      <c r="E8" s="66">
        <v>200</v>
      </c>
      <c r="F8" s="71">
        <v>5</v>
      </c>
      <c r="G8" s="71"/>
      <c r="H8" s="71"/>
    </row>
    <row r="9" spans="1:8" ht="49.5" customHeight="1" x14ac:dyDescent="0.25">
      <c r="A9" s="68" t="s">
        <v>138</v>
      </c>
      <c r="B9" s="69" t="s">
        <v>132</v>
      </c>
      <c r="C9" s="69" t="s">
        <v>139</v>
      </c>
      <c r="D9" s="70" t="s">
        <v>140</v>
      </c>
      <c r="E9" s="66">
        <v>200</v>
      </c>
      <c r="F9" s="71">
        <v>600</v>
      </c>
      <c r="G9" s="71">
        <v>250</v>
      </c>
      <c r="H9" s="71">
        <v>250</v>
      </c>
    </row>
    <row r="10" spans="1:8" ht="29.25" customHeight="1" x14ac:dyDescent="0.25">
      <c r="A10" s="77" t="s">
        <v>148</v>
      </c>
      <c r="B10" s="76" t="s">
        <v>149</v>
      </c>
      <c r="C10" s="76" t="s">
        <v>117</v>
      </c>
      <c r="D10" s="78" t="s">
        <v>210</v>
      </c>
      <c r="E10" s="79"/>
      <c r="F10" s="80">
        <f>F11+F12+F13</f>
        <v>425.22815000000003</v>
      </c>
      <c r="G10" s="80">
        <v>50</v>
      </c>
      <c r="H10" s="80">
        <v>50</v>
      </c>
    </row>
    <row r="11" spans="1:8" ht="56.25" customHeight="1" x14ac:dyDescent="0.25">
      <c r="A11" s="68" t="s">
        <v>195</v>
      </c>
      <c r="B11" s="69"/>
      <c r="C11" s="69"/>
      <c r="D11" s="70" t="s">
        <v>210</v>
      </c>
      <c r="E11" s="66">
        <v>200</v>
      </c>
      <c r="F11" s="71">
        <v>50</v>
      </c>
      <c r="G11" s="71">
        <v>50</v>
      </c>
      <c r="H11" s="71">
        <v>50</v>
      </c>
    </row>
    <row r="12" spans="1:8" ht="27.75" customHeight="1" x14ac:dyDescent="0.25">
      <c r="A12" s="68" t="s">
        <v>196</v>
      </c>
      <c r="B12" s="69"/>
      <c r="C12" s="69"/>
      <c r="D12" s="70" t="s">
        <v>212</v>
      </c>
      <c r="E12" s="66">
        <v>200</v>
      </c>
      <c r="F12" s="71">
        <v>20</v>
      </c>
      <c r="G12" s="71"/>
      <c r="H12" s="71"/>
    </row>
    <row r="13" spans="1:8" ht="25.5" customHeight="1" x14ac:dyDescent="0.25">
      <c r="A13" s="68" t="s">
        <v>151</v>
      </c>
      <c r="B13" s="69"/>
      <c r="C13" s="69"/>
      <c r="D13" s="70" t="s">
        <v>152</v>
      </c>
      <c r="E13" s="66">
        <v>200</v>
      </c>
      <c r="F13" s="71">
        <v>355.22815000000003</v>
      </c>
      <c r="G13" s="71"/>
      <c r="H13" s="71"/>
    </row>
    <row r="14" spans="1:8" ht="39" customHeight="1" x14ac:dyDescent="0.25">
      <c r="A14" s="77" t="s">
        <v>141</v>
      </c>
      <c r="B14" s="76" t="s">
        <v>123</v>
      </c>
      <c r="C14" s="76" t="s">
        <v>117</v>
      </c>
      <c r="D14" s="78" t="s">
        <v>145</v>
      </c>
      <c r="E14" s="79"/>
      <c r="F14" s="80">
        <f>F15+F16+F17</f>
        <v>1376.1497300000001</v>
      </c>
      <c r="G14" s="80">
        <f>G15+G16+G17</f>
        <v>617.47498000000007</v>
      </c>
      <c r="H14" s="80">
        <f>H15+H16+H17</f>
        <v>617.47498000000007</v>
      </c>
    </row>
    <row r="15" spans="1:8" ht="39.75" customHeight="1" x14ac:dyDescent="0.25">
      <c r="A15" s="68" t="s">
        <v>142</v>
      </c>
      <c r="B15" s="69" t="s">
        <v>123</v>
      </c>
      <c r="C15" s="69" t="s">
        <v>143</v>
      </c>
      <c r="D15" s="70" t="s">
        <v>145</v>
      </c>
      <c r="E15" s="66"/>
      <c r="F15" s="71">
        <v>698.53814</v>
      </c>
      <c r="G15" s="71">
        <v>586.6</v>
      </c>
      <c r="H15" s="71">
        <v>586.6</v>
      </c>
    </row>
    <row r="16" spans="1:8" ht="36.75" customHeight="1" x14ac:dyDescent="0.25">
      <c r="A16" s="68" t="s">
        <v>146</v>
      </c>
      <c r="B16" s="69"/>
      <c r="C16" s="69"/>
      <c r="D16" s="70" t="s">
        <v>147</v>
      </c>
      <c r="E16" s="66">
        <v>200</v>
      </c>
      <c r="F16" s="71">
        <v>665.11158999999998</v>
      </c>
      <c r="G16" s="71">
        <v>30.874980000000001</v>
      </c>
      <c r="H16" s="71">
        <v>30.874980000000001</v>
      </c>
    </row>
    <row r="17" spans="1:8" ht="39.75" customHeight="1" x14ac:dyDescent="0.25">
      <c r="A17" s="68" t="s">
        <v>192</v>
      </c>
      <c r="B17" s="69" t="s">
        <v>123</v>
      </c>
      <c r="C17" s="69" t="s">
        <v>191</v>
      </c>
      <c r="D17" s="70" t="s">
        <v>206</v>
      </c>
      <c r="E17" s="66">
        <v>200</v>
      </c>
      <c r="F17" s="72">
        <v>12.5</v>
      </c>
      <c r="G17" s="71"/>
      <c r="H17" s="71"/>
    </row>
    <row r="18" spans="1:8" ht="45" customHeight="1" x14ac:dyDescent="0.25">
      <c r="A18" s="77" t="s">
        <v>153</v>
      </c>
      <c r="B18" s="76" t="s">
        <v>154</v>
      </c>
      <c r="C18" s="76" t="s">
        <v>117</v>
      </c>
      <c r="D18" s="78" t="s">
        <v>157</v>
      </c>
      <c r="E18" s="79"/>
      <c r="F18" s="80">
        <v>80</v>
      </c>
      <c r="G18" s="80">
        <v>200</v>
      </c>
      <c r="H18" s="80">
        <v>200</v>
      </c>
    </row>
    <row r="19" spans="1:8" ht="44.25" customHeight="1" x14ac:dyDescent="0.25">
      <c r="A19" s="68" t="s">
        <v>217</v>
      </c>
      <c r="B19" s="69">
        <v>8</v>
      </c>
      <c r="C19" s="69" t="s">
        <v>116</v>
      </c>
      <c r="D19" s="70" t="s">
        <v>162</v>
      </c>
      <c r="E19" s="66">
        <v>200</v>
      </c>
      <c r="F19" s="71">
        <v>80</v>
      </c>
      <c r="G19" s="71">
        <v>200</v>
      </c>
      <c r="H19" s="71">
        <v>200</v>
      </c>
    </row>
    <row r="20" spans="1:8" ht="40.5" customHeight="1" x14ac:dyDescent="0.25">
      <c r="A20" s="77" t="s">
        <v>158</v>
      </c>
      <c r="B20" s="76" t="s">
        <v>159</v>
      </c>
      <c r="C20" s="76" t="s">
        <v>117</v>
      </c>
      <c r="D20" s="78" t="s">
        <v>162</v>
      </c>
      <c r="E20" s="79"/>
      <c r="F20" s="80">
        <v>50</v>
      </c>
      <c r="G20" s="80">
        <v>200</v>
      </c>
      <c r="H20" s="80">
        <v>200</v>
      </c>
    </row>
    <row r="21" spans="1:8" ht="66.75" customHeight="1" x14ac:dyDescent="0.25">
      <c r="A21" s="68" t="s">
        <v>173</v>
      </c>
      <c r="B21" s="69" t="s">
        <v>159</v>
      </c>
      <c r="C21" s="69" t="s">
        <v>116</v>
      </c>
      <c r="D21" s="70" t="s">
        <v>162</v>
      </c>
      <c r="E21" s="66">
        <v>200</v>
      </c>
      <c r="F21" s="71">
        <v>50</v>
      </c>
      <c r="G21" s="71">
        <v>200</v>
      </c>
      <c r="H21" s="71">
        <v>200</v>
      </c>
    </row>
    <row r="22" spans="1:8" ht="42" customHeight="1" x14ac:dyDescent="0.25">
      <c r="A22" s="81" t="s">
        <v>218</v>
      </c>
      <c r="B22" s="82" t="s">
        <v>116</v>
      </c>
      <c r="C22" s="82" t="s">
        <v>127</v>
      </c>
      <c r="D22" s="82" t="s">
        <v>250</v>
      </c>
      <c r="E22" s="81"/>
      <c r="F22" s="80">
        <f>F23</f>
        <v>9.4479199999999999</v>
      </c>
      <c r="G22" s="80">
        <v>9.4</v>
      </c>
      <c r="H22" s="80">
        <f>H23</f>
        <v>9.4</v>
      </c>
    </row>
    <row r="23" spans="1:8" ht="41.25" customHeight="1" x14ac:dyDescent="0.25">
      <c r="A23" s="63" t="s">
        <v>174</v>
      </c>
      <c r="B23" s="69"/>
      <c r="C23" s="69"/>
      <c r="D23" s="70" t="s">
        <v>250</v>
      </c>
      <c r="E23" s="20">
        <v>200</v>
      </c>
      <c r="F23" s="71">
        <v>9.4479199999999999</v>
      </c>
      <c r="G23" s="71">
        <v>9.4</v>
      </c>
      <c r="H23" s="71">
        <v>9.4</v>
      </c>
    </row>
    <row r="24" spans="1:8" ht="47.25" customHeight="1" x14ac:dyDescent="0.25">
      <c r="A24" s="77" t="s">
        <v>130</v>
      </c>
      <c r="B24" s="76" t="s">
        <v>119</v>
      </c>
      <c r="C24" s="76" t="s">
        <v>117</v>
      </c>
      <c r="D24" s="78" t="s">
        <v>136</v>
      </c>
      <c r="E24" s="79"/>
      <c r="F24" s="80">
        <v>189.6</v>
      </c>
      <c r="G24" s="80">
        <v>209.3</v>
      </c>
      <c r="H24" s="80">
        <v>229.6</v>
      </c>
    </row>
    <row r="25" spans="1:8" ht="40.5" customHeight="1" x14ac:dyDescent="0.25">
      <c r="A25" s="68" t="s">
        <v>131</v>
      </c>
      <c r="B25" s="69" t="s">
        <v>119</v>
      </c>
      <c r="C25" s="69" t="s">
        <v>132</v>
      </c>
      <c r="D25" s="70" t="s">
        <v>136</v>
      </c>
      <c r="E25" s="66"/>
      <c r="F25" s="71">
        <v>189.6</v>
      </c>
      <c r="G25" s="71">
        <v>209.3</v>
      </c>
      <c r="H25" s="71">
        <v>229.6</v>
      </c>
    </row>
    <row r="26" spans="1:8" ht="38.25" customHeight="1" x14ac:dyDescent="0.25">
      <c r="A26" s="77" t="s">
        <v>115</v>
      </c>
      <c r="B26" s="76" t="s">
        <v>116</v>
      </c>
      <c r="C26" s="76" t="s">
        <v>117</v>
      </c>
      <c r="D26" s="78" t="s">
        <v>121</v>
      </c>
      <c r="E26" s="79"/>
      <c r="F26" s="80">
        <v>1911.2249899999999</v>
      </c>
      <c r="G26" s="80">
        <v>1611.2249899999999</v>
      </c>
      <c r="H26" s="80">
        <v>1611.2249899999999</v>
      </c>
    </row>
    <row r="27" spans="1:8" ht="38.25" customHeight="1" x14ac:dyDescent="0.25">
      <c r="A27" s="68" t="s">
        <v>118</v>
      </c>
      <c r="B27" s="69" t="s">
        <v>116</v>
      </c>
      <c r="C27" s="69" t="s">
        <v>119</v>
      </c>
      <c r="D27" s="70" t="s">
        <v>121</v>
      </c>
      <c r="E27" s="66">
        <v>100</v>
      </c>
      <c r="F27" s="71">
        <v>1911.2249899999999</v>
      </c>
      <c r="G27" s="71">
        <v>1611.2249899999999</v>
      </c>
      <c r="H27" s="71">
        <v>1611.2249899999999</v>
      </c>
    </row>
    <row r="28" spans="1:8" ht="35.25" customHeight="1" x14ac:dyDescent="0.25">
      <c r="A28" s="68" t="s">
        <v>120</v>
      </c>
      <c r="B28" s="69"/>
      <c r="C28" s="69"/>
      <c r="D28" s="70" t="s">
        <v>121</v>
      </c>
      <c r="E28" s="66"/>
      <c r="F28" s="71">
        <v>1911.2249899999999</v>
      </c>
      <c r="G28" s="71">
        <v>1611.2249899999999</v>
      </c>
      <c r="H28" s="71">
        <v>1611.2249899999999</v>
      </c>
    </row>
    <row r="29" spans="1:8" ht="30" customHeight="1" x14ac:dyDescent="0.25">
      <c r="A29" s="77" t="s">
        <v>115</v>
      </c>
      <c r="B29" s="76" t="s">
        <v>116</v>
      </c>
      <c r="C29" s="76" t="s">
        <v>117</v>
      </c>
      <c r="D29" s="78" t="s">
        <v>125</v>
      </c>
      <c r="E29" s="79"/>
      <c r="F29" s="80">
        <v>2687.0397899999998</v>
      </c>
      <c r="G29" s="80">
        <v>2627.0397899999998</v>
      </c>
      <c r="H29" s="80">
        <v>2627.0397899999998</v>
      </c>
    </row>
    <row r="30" spans="1:8" ht="36" customHeight="1" x14ac:dyDescent="0.25">
      <c r="A30" s="68" t="s">
        <v>122</v>
      </c>
      <c r="B30" s="69" t="s">
        <v>116</v>
      </c>
      <c r="C30" s="69" t="s">
        <v>123</v>
      </c>
      <c r="D30" s="70" t="s">
        <v>125</v>
      </c>
      <c r="E30" s="66">
        <v>100</v>
      </c>
      <c r="F30" s="71">
        <v>2687.0397899999998</v>
      </c>
      <c r="G30" s="71">
        <v>2627.0397899999998</v>
      </c>
      <c r="H30" s="71">
        <v>2627.0397899999998</v>
      </c>
    </row>
    <row r="31" spans="1:8" ht="32.25" customHeight="1" x14ac:dyDescent="0.25">
      <c r="A31" s="77" t="s">
        <v>197</v>
      </c>
      <c r="B31" s="76" t="s">
        <v>139</v>
      </c>
      <c r="C31" s="76" t="s">
        <v>117</v>
      </c>
      <c r="D31" s="78" t="s">
        <v>214</v>
      </c>
      <c r="E31" s="79"/>
      <c r="F31" s="80">
        <v>50</v>
      </c>
      <c r="G31" s="80"/>
      <c r="H31" s="80"/>
    </row>
    <row r="32" spans="1:8" ht="29.25" customHeight="1" x14ac:dyDescent="0.25">
      <c r="A32" s="68" t="s">
        <v>198</v>
      </c>
      <c r="B32" s="69" t="s">
        <v>139</v>
      </c>
      <c r="C32" s="69" t="s">
        <v>116</v>
      </c>
      <c r="D32" s="70" t="s">
        <v>214</v>
      </c>
      <c r="E32" s="66">
        <v>100</v>
      </c>
      <c r="F32" s="71">
        <v>50</v>
      </c>
      <c r="G32" s="71"/>
      <c r="H32" s="71"/>
    </row>
    <row r="33" spans="1:11" ht="27" customHeight="1" x14ac:dyDescent="0.25">
      <c r="A33" s="77" t="s">
        <v>115</v>
      </c>
      <c r="B33" s="76" t="s">
        <v>116</v>
      </c>
      <c r="C33" s="76" t="s">
        <v>117</v>
      </c>
      <c r="D33" s="78" t="s">
        <v>129</v>
      </c>
      <c r="E33" s="79"/>
      <c r="F33" s="80">
        <v>5088.1491900000001</v>
      </c>
      <c r="G33" s="80">
        <v>4585.2333799999997</v>
      </c>
      <c r="H33" s="80">
        <v>5125.0541499999999</v>
      </c>
    </row>
    <row r="34" spans="1:11" ht="27" customHeight="1" x14ac:dyDescent="0.25">
      <c r="A34" s="68" t="s">
        <v>126</v>
      </c>
      <c r="B34" s="69" t="s">
        <v>116</v>
      </c>
      <c r="C34" s="69" t="s">
        <v>127</v>
      </c>
      <c r="D34" s="70" t="s">
        <v>129</v>
      </c>
      <c r="E34" s="66">
        <v>100</v>
      </c>
      <c r="F34" s="71">
        <v>5088.1491900000001</v>
      </c>
      <c r="G34" s="71">
        <v>4585.2333799999997</v>
      </c>
      <c r="H34" s="71">
        <v>5125.0541499999999</v>
      </c>
    </row>
    <row r="35" spans="1:11" ht="27" customHeight="1" x14ac:dyDescent="0.25">
      <c r="A35" s="119" t="s">
        <v>239</v>
      </c>
      <c r="B35" s="117" t="s">
        <v>116</v>
      </c>
      <c r="C35" s="117" t="s">
        <v>159</v>
      </c>
      <c r="D35" s="111"/>
      <c r="E35" s="112"/>
      <c r="F35" s="113">
        <v>100</v>
      </c>
      <c r="G35" s="113"/>
      <c r="H35" s="113"/>
    </row>
    <row r="36" spans="1:11" ht="46.5" customHeight="1" x14ac:dyDescent="0.25">
      <c r="A36" s="116" t="s">
        <v>241</v>
      </c>
      <c r="B36" s="118" t="s">
        <v>116</v>
      </c>
      <c r="C36" s="118" t="s">
        <v>159</v>
      </c>
      <c r="D36" s="121" t="s">
        <v>240</v>
      </c>
      <c r="E36" s="114">
        <v>800</v>
      </c>
      <c r="F36" s="115">
        <v>100</v>
      </c>
      <c r="G36" s="115"/>
      <c r="H36" s="115"/>
    </row>
    <row r="37" spans="1:11" ht="45" customHeight="1" x14ac:dyDescent="0.25">
      <c r="A37" s="120" t="s">
        <v>242</v>
      </c>
      <c r="B37" s="117" t="s">
        <v>116</v>
      </c>
      <c r="C37" s="117" t="s">
        <v>248</v>
      </c>
      <c r="D37" s="111"/>
      <c r="E37" s="112"/>
      <c r="F37" s="113">
        <v>0</v>
      </c>
      <c r="G37" s="113"/>
      <c r="H37" s="113"/>
    </row>
    <row r="38" spans="1:11" ht="53.25" customHeight="1" x14ac:dyDescent="0.25">
      <c r="A38" s="116" t="s">
        <v>243</v>
      </c>
      <c r="B38" s="99" t="s">
        <v>116</v>
      </c>
      <c r="C38" s="99" t="s">
        <v>248</v>
      </c>
      <c r="D38" s="122">
        <v>8880080500</v>
      </c>
      <c r="E38" s="122">
        <v>500</v>
      </c>
      <c r="F38" s="123">
        <v>0</v>
      </c>
      <c r="G38" s="98"/>
      <c r="H38" s="98"/>
    </row>
    <row r="39" spans="1:11" ht="18.75" customHeight="1" x14ac:dyDescent="0.25">
      <c r="A39" s="83" t="s">
        <v>163</v>
      </c>
      <c r="B39" s="73"/>
      <c r="C39" s="73"/>
      <c r="D39" s="73"/>
      <c r="E39" s="74"/>
      <c r="F39" s="75">
        <f>F7+F10+F14+F18+F20+F22+F24+F26+F29+F31+F33+F35</f>
        <v>12571.839769999999</v>
      </c>
      <c r="G39" s="75">
        <f>G7+G10+G14+G18+G20+G22+G24+G26+G29+G33</f>
        <v>10359.673139999999</v>
      </c>
      <c r="H39" s="75">
        <f>H7+H10+H14+H18+H20+H22+H24+H26+H29+H33</f>
        <v>10919.79391</v>
      </c>
      <c r="J39" s="18">
        <v>252.75245000000001</v>
      </c>
      <c r="K39" s="18">
        <v>532.49095</v>
      </c>
    </row>
    <row r="40" spans="1:11" ht="26.25" customHeight="1" x14ac:dyDescent="0.25">
      <c r="F40" s="18">
        <f>F7+F10+F14+F18+F20+F22+F24+F26+F29+F31+F33</f>
        <v>12471.839769999999</v>
      </c>
      <c r="G40" s="18">
        <f>G7+G10+G14+G18+G20+G22+G24+G26+G29+G33</f>
        <v>10359.673139999999</v>
      </c>
      <c r="H40" s="18">
        <f>H7+H10+H14+H18+H20+H22+H24+H26+H29+H33</f>
        <v>10919.79391</v>
      </c>
    </row>
  </sheetData>
  <mergeCells count="11">
    <mergeCell ref="E1:H1"/>
    <mergeCell ref="A2:H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9" scale="4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4E378-D0DA-4603-932F-12EA52F93ED4}">
  <sheetPr>
    <pageSetUpPr fitToPage="1"/>
  </sheetPr>
  <dimension ref="A1:M25"/>
  <sheetViews>
    <sheetView tabSelected="1" topLeftCell="A19" zoomScaleNormal="100" workbookViewId="0">
      <selection activeCell="D29" sqref="D29"/>
    </sheetView>
  </sheetViews>
  <sheetFormatPr defaultRowHeight="15" x14ac:dyDescent="0.25"/>
  <cols>
    <col min="1" max="1" width="35.42578125" customWidth="1"/>
    <col min="2" max="3" width="15.7109375" customWidth="1"/>
    <col min="4" max="6" width="16.7109375" customWidth="1"/>
    <col min="7" max="7" width="16.28515625" customWidth="1"/>
    <col min="8" max="8" width="15.5703125" customWidth="1"/>
    <col min="11" max="11" width="28.42578125" customWidth="1"/>
    <col min="13" max="13" width="23.28515625" customWidth="1"/>
    <col min="14" max="14" width="18" customWidth="1"/>
    <col min="15" max="15" width="14.85546875" customWidth="1"/>
  </cols>
  <sheetData>
    <row r="1" spans="1:8" ht="79.900000000000006" customHeight="1" x14ac:dyDescent="0.25">
      <c r="A1" s="12"/>
      <c r="B1" s="12"/>
      <c r="C1" s="12"/>
      <c r="D1" s="159" t="s">
        <v>234</v>
      </c>
      <c r="E1" s="160"/>
      <c r="F1" s="160"/>
      <c r="G1" s="160"/>
      <c r="H1" s="160"/>
    </row>
    <row r="2" spans="1:8" ht="15.6" customHeight="1" x14ac:dyDescent="0.25">
      <c r="A2" s="158" t="s">
        <v>223</v>
      </c>
      <c r="B2" s="158"/>
      <c r="C2" s="158"/>
      <c r="D2" s="158"/>
      <c r="E2" s="158"/>
      <c r="F2" s="158"/>
      <c r="G2" s="158"/>
      <c r="H2" s="158"/>
    </row>
    <row r="3" spans="1:8" ht="15.6" customHeight="1" x14ac:dyDescent="0.25">
      <c r="A3" s="158"/>
      <c r="B3" s="158"/>
      <c r="C3" s="158"/>
      <c r="D3" s="158"/>
      <c r="E3" s="158"/>
      <c r="F3" s="158"/>
      <c r="G3" s="158"/>
      <c r="H3" s="158"/>
    </row>
    <row r="4" spans="1:8" ht="46.9" customHeight="1" x14ac:dyDescent="0.25">
      <c r="A4" s="158"/>
      <c r="B4" s="158"/>
      <c r="C4" s="158"/>
      <c r="D4" s="158"/>
      <c r="E4" s="158"/>
      <c r="F4" s="158"/>
      <c r="G4" s="158"/>
      <c r="H4" s="158"/>
    </row>
    <row r="5" spans="1:8" ht="18.75" x14ac:dyDescent="0.25">
      <c r="A5" s="13"/>
      <c r="B5" s="13"/>
      <c r="C5" s="13"/>
      <c r="D5" s="11"/>
      <c r="E5" s="11"/>
      <c r="F5" s="161" t="s">
        <v>187</v>
      </c>
      <c r="G5" s="161"/>
      <c r="H5" s="161"/>
    </row>
    <row r="6" spans="1:8" ht="15" customHeight="1" x14ac:dyDescent="0.25">
      <c r="A6" s="155" t="s">
        <v>106</v>
      </c>
      <c r="B6" s="155" t="s">
        <v>107</v>
      </c>
      <c r="C6" s="155" t="s">
        <v>108</v>
      </c>
      <c r="D6" s="155" t="s">
        <v>109</v>
      </c>
      <c r="E6" s="156" t="s">
        <v>110</v>
      </c>
      <c r="F6" s="155" t="s">
        <v>167</v>
      </c>
      <c r="G6" s="155" t="s">
        <v>111</v>
      </c>
      <c r="H6" s="155" t="s">
        <v>112</v>
      </c>
    </row>
    <row r="7" spans="1:8" ht="15" customHeight="1" x14ac:dyDescent="0.25">
      <c r="A7" s="155"/>
      <c r="B7" s="155"/>
      <c r="C7" s="155"/>
      <c r="D7" s="155"/>
      <c r="E7" s="156"/>
      <c r="F7" s="157"/>
      <c r="G7" s="155"/>
      <c r="H7" s="155"/>
    </row>
    <row r="8" spans="1:8" ht="15.75" hidden="1" customHeight="1" x14ac:dyDescent="0.25">
      <c r="A8" s="155"/>
      <c r="B8" s="155"/>
      <c r="C8" s="155"/>
      <c r="D8" s="155"/>
      <c r="E8" s="156"/>
      <c r="F8" s="155"/>
      <c r="G8" s="155"/>
      <c r="H8" s="155"/>
    </row>
    <row r="9" spans="1:8" ht="45.75" customHeight="1" x14ac:dyDescent="0.25">
      <c r="A9" s="64" t="s">
        <v>224</v>
      </c>
      <c r="B9" s="69" t="s">
        <v>132</v>
      </c>
      <c r="C9" s="64" t="s">
        <v>117</v>
      </c>
      <c r="D9" s="70" t="s">
        <v>204</v>
      </c>
      <c r="E9" s="84"/>
      <c r="F9" s="67">
        <v>5</v>
      </c>
      <c r="G9" s="67">
        <v>0</v>
      </c>
      <c r="H9" s="67">
        <v>0</v>
      </c>
    </row>
    <row r="10" spans="1:8" ht="38.25" customHeight="1" x14ac:dyDescent="0.25">
      <c r="A10" s="63" t="s">
        <v>220</v>
      </c>
      <c r="B10" s="69" t="s">
        <v>132</v>
      </c>
      <c r="C10" s="69">
        <v>10</v>
      </c>
      <c r="D10" s="70" t="s">
        <v>204</v>
      </c>
      <c r="E10" s="66">
        <v>200</v>
      </c>
      <c r="F10" s="71">
        <v>5</v>
      </c>
      <c r="G10" s="67">
        <v>0</v>
      </c>
      <c r="H10" s="67">
        <v>0</v>
      </c>
    </row>
    <row r="11" spans="1:8" ht="57" customHeight="1" x14ac:dyDescent="0.25">
      <c r="A11" s="63" t="s">
        <v>225</v>
      </c>
      <c r="B11" s="69" t="s">
        <v>132</v>
      </c>
      <c r="C11" s="69">
        <v>10</v>
      </c>
      <c r="D11" s="70" t="s">
        <v>140</v>
      </c>
      <c r="E11" s="66">
        <v>200</v>
      </c>
      <c r="F11" s="72">
        <v>600</v>
      </c>
      <c r="G11" s="72">
        <v>250</v>
      </c>
      <c r="H11" s="72">
        <v>250</v>
      </c>
    </row>
    <row r="12" spans="1:8" ht="75" customHeight="1" x14ac:dyDescent="0.25">
      <c r="A12" s="63" t="s">
        <v>232</v>
      </c>
      <c r="B12" s="69" t="s">
        <v>132</v>
      </c>
      <c r="C12" s="69">
        <v>10</v>
      </c>
      <c r="D12" s="70" t="s">
        <v>210</v>
      </c>
      <c r="E12" s="66">
        <v>200</v>
      </c>
      <c r="F12" s="72">
        <v>50</v>
      </c>
      <c r="G12" s="72">
        <v>50</v>
      </c>
      <c r="H12" s="72">
        <v>50</v>
      </c>
    </row>
    <row r="13" spans="1:8" ht="75.75" customHeight="1" x14ac:dyDescent="0.25">
      <c r="A13" s="63" t="s">
        <v>226</v>
      </c>
      <c r="B13" s="64" t="s">
        <v>149</v>
      </c>
      <c r="C13" s="64" t="s">
        <v>117</v>
      </c>
      <c r="D13" s="70" t="s">
        <v>212</v>
      </c>
      <c r="E13" s="66">
        <v>200</v>
      </c>
      <c r="F13" s="72">
        <v>20</v>
      </c>
      <c r="G13" s="72">
        <v>0</v>
      </c>
      <c r="H13" s="72">
        <v>0</v>
      </c>
    </row>
    <row r="14" spans="1:8" ht="50.25" customHeight="1" x14ac:dyDescent="0.25">
      <c r="A14" s="63" t="s">
        <v>221</v>
      </c>
      <c r="B14" s="64"/>
      <c r="C14" s="69"/>
      <c r="D14" s="70" t="s">
        <v>152</v>
      </c>
      <c r="E14" s="66">
        <v>200</v>
      </c>
      <c r="F14" s="72">
        <v>355.22815000000003</v>
      </c>
      <c r="G14" s="72">
        <v>0</v>
      </c>
      <c r="H14" s="72">
        <v>0</v>
      </c>
    </row>
    <row r="15" spans="1:8" ht="51" customHeight="1" x14ac:dyDescent="0.25">
      <c r="A15" s="63" t="s">
        <v>227</v>
      </c>
      <c r="B15" s="64" t="s">
        <v>123</v>
      </c>
      <c r="C15" s="64" t="s">
        <v>117</v>
      </c>
      <c r="D15" s="65" t="s">
        <v>145</v>
      </c>
      <c r="E15" s="66"/>
      <c r="F15" s="67">
        <f>F16+F17+F19</f>
        <v>1376.1497300000001</v>
      </c>
      <c r="G15" s="67">
        <f>G16+G17</f>
        <v>617.47498000000007</v>
      </c>
      <c r="H15" s="67">
        <f>H16+H17</f>
        <v>617.47498000000007</v>
      </c>
    </row>
    <row r="16" spans="1:8" ht="95.25" customHeight="1" x14ac:dyDescent="0.25">
      <c r="A16" s="63" t="s">
        <v>169</v>
      </c>
      <c r="B16" s="69" t="s">
        <v>123</v>
      </c>
      <c r="C16" s="69" t="s">
        <v>143</v>
      </c>
      <c r="D16" s="70" t="s">
        <v>145</v>
      </c>
      <c r="E16" s="66">
        <v>200</v>
      </c>
      <c r="F16" s="71">
        <v>698.53814</v>
      </c>
      <c r="G16" s="71">
        <v>586.6</v>
      </c>
      <c r="H16" s="71">
        <v>586.6</v>
      </c>
    </row>
    <row r="17" spans="1:13" ht="77.25" customHeight="1" x14ac:dyDescent="0.25">
      <c r="A17" s="63" t="s">
        <v>228</v>
      </c>
      <c r="B17" s="69"/>
      <c r="C17" s="69"/>
      <c r="D17" s="70" t="s">
        <v>147</v>
      </c>
      <c r="E17" s="66">
        <v>200</v>
      </c>
      <c r="F17" s="71">
        <v>665.11158999999998</v>
      </c>
      <c r="G17" s="71">
        <v>30.874980000000001</v>
      </c>
      <c r="H17" s="71">
        <v>30.874980000000001</v>
      </c>
    </row>
    <row r="18" spans="1:13" ht="60" customHeight="1" x14ac:dyDescent="0.25">
      <c r="A18" s="63" t="s">
        <v>192</v>
      </c>
      <c r="B18" s="64" t="s">
        <v>123</v>
      </c>
      <c r="C18" s="64" t="s">
        <v>117</v>
      </c>
      <c r="D18" s="70" t="s">
        <v>206</v>
      </c>
      <c r="E18" s="66"/>
      <c r="F18" s="72">
        <v>12.5</v>
      </c>
      <c r="G18" s="71">
        <v>0</v>
      </c>
      <c r="H18" s="71">
        <v>0</v>
      </c>
    </row>
    <row r="19" spans="1:13" ht="66" customHeight="1" x14ac:dyDescent="0.25">
      <c r="A19" s="63" t="s">
        <v>222</v>
      </c>
      <c r="B19" s="69" t="s">
        <v>123</v>
      </c>
      <c r="C19" s="69" t="s">
        <v>191</v>
      </c>
      <c r="D19" s="70" t="s">
        <v>206</v>
      </c>
      <c r="E19" s="66">
        <v>200</v>
      </c>
      <c r="F19" s="62">
        <v>12.5</v>
      </c>
      <c r="G19" s="71">
        <v>0</v>
      </c>
      <c r="H19" s="71">
        <v>0</v>
      </c>
    </row>
    <row r="20" spans="1:13" ht="66.75" customHeight="1" x14ac:dyDescent="0.25">
      <c r="A20" s="63" t="s">
        <v>219</v>
      </c>
      <c r="B20" s="64" t="s">
        <v>154</v>
      </c>
      <c r="C20" s="64" t="s">
        <v>117</v>
      </c>
      <c r="D20" s="65">
        <v>0</v>
      </c>
      <c r="E20" s="66"/>
      <c r="F20" s="67">
        <v>80</v>
      </c>
      <c r="G20" s="67">
        <v>200</v>
      </c>
      <c r="H20" s="67">
        <v>200</v>
      </c>
    </row>
    <row r="21" spans="1:13" ht="68.25" customHeight="1" x14ac:dyDescent="0.25">
      <c r="A21" s="63" t="s">
        <v>229</v>
      </c>
      <c r="B21" s="69">
        <v>8</v>
      </c>
      <c r="C21" s="69" t="s">
        <v>116</v>
      </c>
      <c r="D21" s="70" t="s">
        <v>162</v>
      </c>
      <c r="E21" s="66">
        <v>200</v>
      </c>
      <c r="F21" s="71">
        <v>80</v>
      </c>
      <c r="G21" s="71">
        <v>200</v>
      </c>
      <c r="H21" s="71">
        <v>200</v>
      </c>
    </row>
    <row r="22" spans="1:13" ht="90" customHeight="1" x14ac:dyDescent="0.25">
      <c r="A22" s="63" t="s">
        <v>231</v>
      </c>
      <c r="B22" s="64" t="s">
        <v>159</v>
      </c>
      <c r="C22" s="64" t="s">
        <v>117</v>
      </c>
      <c r="D22" s="65" t="s">
        <v>162</v>
      </c>
      <c r="E22" s="66"/>
      <c r="F22" s="67">
        <v>50</v>
      </c>
      <c r="G22" s="67">
        <v>200</v>
      </c>
      <c r="H22" s="67">
        <v>200</v>
      </c>
    </row>
    <row r="23" spans="1:13" ht="97.5" customHeight="1" x14ac:dyDescent="0.25">
      <c r="A23" s="63" t="s">
        <v>230</v>
      </c>
      <c r="B23" s="69" t="s">
        <v>159</v>
      </c>
      <c r="C23" s="69" t="s">
        <v>116</v>
      </c>
      <c r="D23" s="70" t="s">
        <v>162</v>
      </c>
      <c r="E23" s="66">
        <v>200</v>
      </c>
      <c r="F23" s="71">
        <v>50</v>
      </c>
      <c r="G23" s="71">
        <v>200</v>
      </c>
      <c r="H23" s="71">
        <v>200</v>
      </c>
    </row>
    <row r="24" spans="1:13" ht="15.75" x14ac:dyDescent="0.25">
      <c r="A24" s="85" t="s">
        <v>163</v>
      </c>
      <c r="B24" s="52"/>
      <c r="C24" s="52"/>
      <c r="D24" s="52"/>
      <c r="E24" s="86"/>
      <c r="F24" s="53">
        <f>F9+F11+F12+F13+F14+F15+F18+F20+F22</f>
        <v>2548.87788</v>
      </c>
      <c r="G24" s="53">
        <f>G11+G12+G15+G20+G22</f>
        <v>1317.47498</v>
      </c>
      <c r="H24" s="53">
        <f>H11+H12+H15+H20+H22</f>
        <v>1317.47498</v>
      </c>
      <c r="I24" s="18"/>
      <c r="J24" s="18"/>
    </row>
    <row r="25" spans="1:13" x14ac:dyDescent="0.25">
      <c r="M25" s="15"/>
    </row>
  </sheetData>
  <mergeCells count="11">
    <mergeCell ref="A2:H4"/>
    <mergeCell ref="D1:H1"/>
    <mergeCell ref="F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 №2</vt:lpstr>
      <vt:lpstr>Прил №3</vt:lpstr>
      <vt:lpstr>Прил №4</vt:lpstr>
      <vt:lpstr>пустой</vt:lpstr>
      <vt:lpstr>Прил№5</vt:lpstr>
      <vt:lpstr>Прил №6</vt:lpstr>
      <vt:lpstr>'Прил №2'!Заголовки_для_печати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rep:2.56.0.261</dc:description>
  <cp:lastModifiedBy>Кожевникова Мрина Юрьевна</cp:lastModifiedBy>
  <cp:lastPrinted>2024-05-15T00:46:13Z</cp:lastPrinted>
  <dcterms:created xsi:type="dcterms:W3CDTF">2023-11-12T11:04:25Z</dcterms:created>
  <dcterms:modified xsi:type="dcterms:W3CDTF">2024-12-04T04:27:31Z</dcterms:modified>
</cp:coreProperties>
</file>